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Таблица 1 " sheetId="12" r:id="rId1"/>
    <sheet name="Таблица 2" sheetId="11" r:id="rId2"/>
    <sheet name="Таблица 6" sheetId="13" r:id="rId3"/>
  </sheets>
  <definedNames>
    <definedName name="_xlnm.Print_Titles" localSheetId="1">'Таблица 2'!$4:$7</definedName>
  </definedNames>
  <calcPr calcId="144525" refMode="R1C1"/>
</workbook>
</file>

<file path=xl/calcChain.xml><?xml version="1.0" encoding="utf-8"?>
<calcChain xmlns="http://schemas.openxmlformats.org/spreadsheetml/2006/main">
  <c r="E22" i="12" l="1"/>
  <c r="D25" i="12"/>
  <c r="D24" i="12"/>
  <c r="D23" i="12"/>
  <c r="I22" i="12"/>
  <c r="Q85" i="11"/>
  <c r="P85" i="11"/>
  <c r="O85" i="11"/>
  <c r="N85" i="11"/>
  <c r="M85" i="11"/>
  <c r="L85" i="11"/>
  <c r="K85" i="11"/>
  <c r="J85" i="11"/>
  <c r="I85" i="11"/>
  <c r="H85" i="11"/>
  <c r="G85" i="11"/>
  <c r="F85" i="11"/>
  <c r="Q84" i="11"/>
  <c r="P84" i="11"/>
  <c r="O84" i="11"/>
  <c r="N84" i="11"/>
  <c r="M84" i="11"/>
  <c r="L84" i="11"/>
  <c r="K84" i="11"/>
  <c r="J84" i="11"/>
  <c r="I84" i="11"/>
  <c r="H84" i="11"/>
  <c r="G84" i="11"/>
  <c r="F84" i="11"/>
  <c r="Q83" i="11"/>
  <c r="P83" i="11"/>
  <c r="O83" i="11"/>
  <c r="N83" i="11"/>
  <c r="M83" i="11"/>
  <c r="L83" i="11"/>
  <c r="K83" i="11"/>
  <c r="J83" i="11"/>
  <c r="I83" i="11"/>
  <c r="H83" i="11"/>
  <c r="G83" i="11"/>
  <c r="F83" i="11"/>
  <c r="Q82" i="11"/>
  <c r="P82" i="11"/>
  <c r="O82" i="11"/>
  <c r="O81" i="11" s="1"/>
  <c r="N82" i="11"/>
  <c r="M82" i="11"/>
  <c r="L82" i="11"/>
  <c r="K82" i="11"/>
  <c r="K81" i="11" s="1"/>
  <c r="J82" i="11"/>
  <c r="I82" i="11"/>
  <c r="H82" i="11"/>
  <c r="G82" i="11"/>
  <c r="G81" i="11" s="1"/>
  <c r="F82" i="11"/>
  <c r="Q80" i="11"/>
  <c r="P80" i="11"/>
  <c r="P74" i="11" s="1"/>
  <c r="O80" i="11"/>
  <c r="O74" i="11" s="1"/>
  <c r="N80" i="11"/>
  <c r="M80" i="11"/>
  <c r="L80" i="11"/>
  <c r="L74" i="11" s="1"/>
  <c r="K80" i="11"/>
  <c r="K74" i="11" s="1"/>
  <c r="J80" i="11"/>
  <c r="I80" i="11"/>
  <c r="H80" i="11"/>
  <c r="H74" i="11" s="1"/>
  <c r="G80" i="11"/>
  <c r="F80" i="11"/>
  <c r="Q79" i="11"/>
  <c r="P79" i="11"/>
  <c r="P73" i="11" s="1"/>
  <c r="O79" i="11"/>
  <c r="N79" i="11"/>
  <c r="M79" i="11"/>
  <c r="L79" i="11"/>
  <c r="L73" i="11" s="1"/>
  <c r="K79" i="11"/>
  <c r="J79" i="11"/>
  <c r="I79" i="11"/>
  <c r="H79" i="11"/>
  <c r="H73" i="11" s="1"/>
  <c r="G79" i="11"/>
  <c r="F79" i="11"/>
  <c r="Q78" i="11"/>
  <c r="P78" i="11"/>
  <c r="P72" i="11" s="1"/>
  <c r="O78" i="11"/>
  <c r="O72" i="11" s="1"/>
  <c r="N78" i="11"/>
  <c r="M78" i="11"/>
  <c r="L78" i="11"/>
  <c r="L72" i="11" s="1"/>
  <c r="K78" i="11"/>
  <c r="J78" i="11"/>
  <c r="I78" i="11"/>
  <c r="H78" i="11"/>
  <c r="H72" i="11" s="1"/>
  <c r="G78" i="11"/>
  <c r="F78" i="11"/>
  <c r="Q77" i="11"/>
  <c r="P77" i="11"/>
  <c r="P76" i="11" s="1"/>
  <c r="O77" i="11"/>
  <c r="O76" i="11" s="1"/>
  <c r="N77" i="11"/>
  <c r="N76" i="11" s="1"/>
  <c r="M77" i="11"/>
  <c r="M76" i="11" s="1"/>
  <c r="L77" i="11"/>
  <c r="L76" i="11" s="1"/>
  <c r="K77" i="11"/>
  <c r="K76" i="11" s="1"/>
  <c r="J77" i="11"/>
  <c r="J76" i="11" s="1"/>
  <c r="I77" i="11"/>
  <c r="H77" i="11"/>
  <c r="H76" i="11" s="1"/>
  <c r="G77" i="11"/>
  <c r="G76" i="11" s="1"/>
  <c r="F77" i="11"/>
  <c r="F76" i="11" s="1"/>
  <c r="Q76" i="11"/>
  <c r="G74" i="11"/>
  <c r="E69" i="11"/>
  <c r="E68" i="11"/>
  <c r="E67" i="11"/>
  <c r="E66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Q55" i="11"/>
  <c r="P55" i="11"/>
  <c r="E54" i="11"/>
  <c r="E53" i="11"/>
  <c r="E52" i="11"/>
  <c r="E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49" i="11"/>
  <c r="E48" i="11"/>
  <c r="E47" i="11"/>
  <c r="E46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Q43" i="11"/>
  <c r="P43" i="11"/>
  <c r="O43" i="11"/>
  <c r="O64" i="11" s="1"/>
  <c r="N43" i="11"/>
  <c r="M43" i="11"/>
  <c r="L43" i="11"/>
  <c r="K43" i="11"/>
  <c r="K64" i="11" s="1"/>
  <c r="J43" i="11"/>
  <c r="I43" i="11"/>
  <c r="H43" i="11"/>
  <c r="G43" i="11"/>
  <c r="F43" i="11"/>
  <c r="Q42" i="11"/>
  <c r="P42" i="11"/>
  <c r="O42" i="11"/>
  <c r="O63" i="11" s="1"/>
  <c r="N42" i="11"/>
  <c r="M42" i="11"/>
  <c r="L42" i="11"/>
  <c r="K42" i="11"/>
  <c r="K63" i="11" s="1"/>
  <c r="J42" i="11"/>
  <c r="I42" i="11"/>
  <c r="H42" i="11"/>
  <c r="G42" i="11"/>
  <c r="G63" i="11" s="1"/>
  <c r="F42" i="11"/>
  <c r="Q41" i="11"/>
  <c r="P41" i="11"/>
  <c r="O41" i="11"/>
  <c r="O62" i="11" s="1"/>
  <c r="N41" i="11"/>
  <c r="M41" i="11"/>
  <c r="L41" i="11"/>
  <c r="K41" i="11"/>
  <c r="K62" i="11" s="1"/>
  <c r="J41" i="11"/>
  <c r="I41" i="11"/>
  <c r="H41" i="11"/>
  <c r="G41" i="11"/>
  <c r="G62" i="11" s="1"/>
  <c r="F41" i="11"/>
  <c r="Q40" i="11"/>
  <c r="P40" i="11"/>
  <c r="O40" i="11"/>
  <c r="O61" i="11" s="1"/>
  <c r="N40" i="11"/>
  <c r="M40" i="11"/>
  <c r="L40" i="11"/>
  <c r="K40" i="11"/>
  <c r="K61" i="11" s="1"/>
  <c r="J40" i="11"/>
  <c r="I40" i="11"/>
  <c r="H40" i="11"/>
  <c r="G40" i="11"/>
  <c r="G61" i="11" s="1"/>
  <c r="F40" i="11"/>
  <c r="E38" i="11"/>
  <c r="E37" i="11"/>
  <c r="E36" i="11"/>
  <c r="E35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3" i="11"/>
  <c r="E32" i="11"/>
  <c r="E31" i="11"/>
  <c r="E30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8" i="11"/>
  <c r="E27" i="11"/>
  <c r="E26" i="11"/>
  <c r="E25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3" i="11"/>
  <c r="E22" i="11"/>
  <c r="E21" i="11"/>
  <c r="E20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8" i="11"/>
  <c r="E17" i="11"/>
  <c r="E16" i="11"/>
  <c r="E15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Q9" i="11"/>
  <c r="P9" i="11"/>
  <c r="O9" i="11"/>
  <c r="N9" i="11"/>
  <c r="M9" i="11"/>
  <c r="L9" i="11"/>
  <c r="K9" i="11"/>
  <c r="J9" i="11"/>
  <c r="I9" i="11"/>
  <c r="H9" i="11"/>
  <c r="G9" i="11"/>
  <c r="F9" i="11"/>
  <c r="F74" i="11" l="1"/>
  <c r="H55" i="11"/>
  <c r="F71" i="11"/>
  <c r="H61" i="11"/>
  <c r="H60" i="11" s="1"/>
  <c r="L61" i="11"/>
  <c r="P61" i="11"/>
  <c r="H62" i="11"/>
  <c r="L62" i="11"/>
  <c r="P62" i="11"/>
  <c r="H63" i="11"/>
  <c r="L63" i="11"/>
  <c r="P63" i="11"/>
  <c r="P60" i="11" s="1"/>
  <c r="H64" i="11"/>
  <c r="L64" i="11"/>
  <c r="P64" i="11"/>
  <c r="G39" i="11"/>
  <c r="E50" i="11"/>
  <c r="L55" i="11"/>
  <c r="N73" i="11"/>
  <c r="J74" i="11"/>
  <c r="N74" i="11"/>
  <c r="I76" i="11"/>
  <c r="E76" i="11" s="1"/>
  <c r="K72" i="11"/>
  <c r="G73" i="11"/>
  <c r="L71" i="11"/>
  <c r="E85" i="11"/>
  <c r="O39" i="11"/>
  <c r="Q71" i="11"/>
  <c r="I72" i="11"/>
  <c r="M74" i="11"/>
  <c r="M55" i="11"/>
  <c r="J81" i="11"/>
  <c r="E83" i="11"/>
  <c r="E29" i="11"/>
  <c r="M81" i="11"/>
  <c r="E82" i="11"/>
  <c r="N81" i="11"/>
  <c r="E84" i="11"/>
  <c r="G72" i="11"/>
  <c r="K73" i="11"/>
  <c r="O73" i="11"/>
  <c r="P39" i="11"/>
  <c r="I61" i="11"/>
  <c r="M61" i="11"/>
  <c r="Q61" i="11"/>
  <c r="M62" i="11"/>
  <c r="E77" i="11"/>
  <c r="J73" i="11"/>
  <c r="I55" i="11"/>
  <c r="H39" i="11"/>
  <c r="E57" i="11"/>
  <c r="E58" i="11"/>
  <c r="E59" i="11"/>
  <c r="J55" i="11"/>
  <c r="N55" i="11"/>
  <c r="E65" i="11"/>
  <c r="I71" i="11"/>
  <c r="M72" i="11"/>
  <c r="Q72" i="11"/>
  <c r="E14" i="11"/>
  <c r="I74" i="11"/>
  <c r="Q81" i="11"/>
  <c r="I39" i="11"/>
  <c r="Q39" i="11"/>
  <c r="L70" i="11"/>
  <c r="E19" i="11"/>
  <c r="L60" i="11"/>
  <c r="E43" i="11"/>
  <c r="F55" i="11"/>
  <c r="J71" i="11"/>
  <c r="P71" i="11"/>
  <c r="P70" i="11" s="1"/>
  <c r="Q74" i="11"/>
  <c r="E79" i="11"/>
  <c r="I81" i="11"/>
  <c r="E24" i="11"/>
  <c r="L39" i="11"/>
  <c r="F63" i="11"/>
  <c r="J63" i="11"/>
  <c r="N63" i="11"/>
  <c r="F64" i="11"/>
  <c r="J64" i="11"/>
  <c r="N64" i="11"/>
  <c r="E45" i="11"/>
  <c r="N71" i="11"/>
  <c r="F73" i="11"/>
  <c r="E78" i="11"/>
  <c r="J72" i="11"/>
  <c r="N72" i="11"/>
  <c r="E80" i="11"/>
  <c r="H81" i="11"/>
  <c r="L81" i="11"/>
  <c r="P81" i="11"/>
  <c r="E34" i="11"/>
  <c r="K39" i="11"/>
  <c r="F61" i="11"/>
  <c r="J61" i="11"/>
  <c r="N61" i="11"/>
  <c r="F62" i="11"/>
  <c r="J62" i="11"/>
  <c r="N62" i="11"/>
  <c r="E42" i="11"/>
  <c r="I63" i="11"/>
  <c r="M63" i="11"/>
  <c r="Q63" i="11"/>
  <c r="I64" i="11"/>
  <c r="M64" i="11"/>
  <c r="Q64" i="11"/>
  <c r="E56" i="11"/>
  <c r="G55" i="11"/>
  <c r="K55" i="11"/>
  <c r="O55" i="11"/>
  <c r="H71" i="11"/>
  <c r="H70" i="11" s="1"/>
  <c r="M71" i="11"/>
  <c r="I73" i="11"/>
  <c r="I70" i="11" s="1"/>
  <c r="M73" i="11"/>
  <c r="Q73" i="11"/>
  <c r="D22" i="12"/>
  <c r="K60" i="11"/>
  <c r="O60" i="11"/>
  <c r="M39" i="11"/>
  <c r="F39" i="11"/>
  <c r="J39" i="11"/>
  <c r="N39" i="11"/>
  <c r="E40" i="11"/>
  <c r="G71" i="11"/>
  <c r="K71" i="11"/>
  <c r="O71" i="11"/>
  <c r="O70" i="11" s="1"/>
  <c r="F72" i="11"/>
  <c r="F81" i="11"/>
  <c r="E41" i="11"/>
  <c r="I62" i="11"/>
  <c r="Q62" i="11"/>
  <c r="Q60" i="11" s="1"/>
  <c r="G64" i="11"/>
  <c r="G60" i="11" s="1"/>
  <c r="N70" i="11" l="1"/>
  <c r="E74" i="11"/>
  <c r="E81" i="11"/>
  <c r="E73" i="11"/>
  <c r="K70" i="11"/>
  <c r="G70" i="11"/>
  <c r="E72" i="11"/>
  <c r="Q70" i="11"/>
  <c r="E55" i="11"/>
  <c r="M70" i="11"/>
  <c r="E63" i="11"/>
  <c r="F60" i="11"/>
  <c r="M60" i="11"/>
  <c r="E39" i="11"/>
  <c r="J60" i="11"/>
  <c r="F70" i="11"/>
  <c r="E61" i="11"/>
  <c r="N60" i="11"/>
  <c r="I60" i="11"/>
  <c r="J70" i="11"/>
  <c r="E62" i="11"/>
  <c r="E64" i="11"/>
  <c r="E71" i="11"/>
  <c r="E70" i="11" l="1"/>
  <c r="E60" i="11"/>
</calcChain>
</file>

<file path=xl/sharedStrings.xml><?xml version="1.0" encoding="utf-8"?>
<sst xmlns="http://schemas.openxmlformats.org/spreadsheetml/2006/main" count="269" uniqueCount="111">
  <si>
    <t>Наименование муниципальнойпрограммы</t>
  </si>
  <si>
    <t>Паспорт муниципальной программы</t>
  </si>
  <si>
    <t xml:space="preserve"> "Управление муниципальными финансами города Покачи"</t>
  </si>
  <si>
    <t>Сроки реализации муниципальной программы</t>
  </si>
  <si>
    <t>Куратор муниципальной программы</t>
  </si>
  <si>
    <t>Комитет финансов администрации города Покачи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</si>
  <si>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</si>
  <si>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</si>
  <si>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</si>
  <si>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</si>
  <si>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</si>
  <si>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</si>
  <si>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</si>
  <si>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</si>
  <si>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</si>
  <si>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</si>
  <si>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</si>
  <si>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</si>
  <si>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</si>
  <si>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</si>
  <si>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</si>
  <si>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</si>
  <si>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</si>
  <si>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</si>
  <si>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</si>
  <si>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</si>
  <si>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</si>
  <si>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</si>
  <si>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</si>
  <si>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</si>
  <si>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1.1</t>
  </si>
  <si>
    <t>1.2</t>
  </si>
  <si>
    <t>2.1</t>
  </si>
  <si>
    <t>2.2</t>
  </si>
  <si>
    <t>всего</t>
  </si>
  <si>
    <t>Ответственный исполнитель/соисполнитель</t>
  </si>
  <si>
    <t xml:space="preserve">1. Обеспечение долгосрочной сбалансированности и устойчивости бюджетной системы;
2. Повышение качества управления муниципальными финансами города Покачи.
</t>
  </si>
  <si>
    <t xml:space="preserve">1. Создание условий для устойчивого исполнения расходных обязательств города Покачи;
2. Поддержание долговой нагрузки на бюджет города Покачи на уровне с высокой долговой устойчивостью.
</t>
  </si>
  <si>
    <t xml:space="preserve">1.  «Организация бюджетного процесса в городе Покачи»;
2.  «Управление муниципальным долгом города Покачи».
</t>
  </si>
  <si>
    <t>Обеспечение не допущения наличия просроченной кредиторской задолженности по оплате труда и начислениям на выплаты по оплате труда работников органов местного самоуправления, а также работников муниципального учреждения, осуществляющего бухгалтерское и экономическое обеспечение деятельности органов местного самоуправления и муниципальных учреждений города Покачи;</t>
  </si>
  <si>
    <t xml:space="preserve">Сохранение доли расходов на обслуживание муниципального долга к объему расходов бюджета, за исключением объема расходов, которые 
осуществляются за счет субвенций, предоставляемых из других бюджетов бюджетной системы Российской Федерации на уровне, не более 5%
</t>
  </si>
  <si>
    <t>Обеспечение исполнения плана по налоговым и неналоговым доходам, утвержденного решением Думы города Покачи о бюджете города Покачи на 100%</t>
  </si>
  <si>
    <t>Сохранение доли объема муниципального долга к объему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 на уровне, не более 30%;</t>
  </si>
  <si>
    <t>Обеспечение не допущения наличия просроченной кредиторской задолженности по расходам на предоставление гарантий и компенсаций работникам муниципальных учреждений и органов местного самоуправления;</t>
  </si>
  <si>
    <t>Сохранение доли расходов резервного фонда администрации города Покачи от общего объема расходов бюджета на уровне, не более 3%.</t>
  </si>
  <si>
    <t>&lt;=5</t>
  </si>
  <si>
    <t>&lt;=30</t>
  </si>
  <si>
    <t>&lt;=3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</si>
  <si>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</si>
  <si>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1.3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</si>
  <si>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</si>
  <si>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1.4</t>
  </si>
  <si>
    <t>Обеспечение деятельности муниципального учреждения «Центр по бухгалтерскому и экономическому обслуживанию»
(2)</t>
  </si>
  <si>
    <t>Муниципальное учреждение «Центр по бухгалтерскому и экономическому обслуживанию».</t>
  </si>
  <si>
    <t>1.5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</si>
  <si>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</si>
  <si>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>1.6</t>
  </si>
  <si>
    <t>Подпрограмма 2 «Управление муниципальным долгом города Покачи»</t>
  </si>
  <si>
    <t xml:space="preserve"> -</t>
  </si>
  <si>
    <t>Таблица 2</t>
  </si>
  <si>
    <t xml:space="preserve">Распределение финансовых ресурсов муниципальной программы </t>
  </si>
  <si>
    <t>Подпрограмма 1 «Организация бюджетного процесса в городе Покачи»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</si>
  <si>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</si>
  <si>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</si>
  <si>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Глава города Покачи</t>
  </si>
  <si>
    <t>Итого по подпрограмме 1</t>
  </si>
  <si>
    <t>Обслуживание муниципального долга города Покачи
(3)</t>
  </si>
  <si>
    <t>Мониторинг состояния муниципального долга
(4)</t>
  </si>
  <si>
    <t>Итого по подпрограмме 2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</si>
  <si>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</si>
  <si>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</si>
  <si>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</si>
  <si>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</si>
  <si>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</si>
  <si>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</si>
  <si>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Таблица 1</t>
  </si>
  <si>
    <t>Всего (2019-2030)</t>
  </si>
  <si>
    <t>2026-2030</t>
  </si>
  <si>
    <t>На момент окончания реализации муниципальной программы (2030)</t>
  </si>
  <si>
    <t>2019-2030 годы</t>
  </si>
  <si>
    <t>2022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</si>
  <si>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</si>
  <si>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</si>
  <si>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Финансовые затраты на реализацию (рублей)</t>
  </si>
  <si>
    <t>Муниципальное учреждение «Центр по бухгалтерскому и экономическому обслуживанию», глава города Покачи</t>
  </si>
  <si>
    <t>Отчет формы 0503169 "Сведения по дебиторсой и кредиторсой задолженности",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</si>
  <si>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Отчет формы 0503117 «Отчет об исполнении бюджета»,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</si>
  <si>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Отчет «Порядок ведения муниципальной долговой книги» утвержденный постановлением администрации города Покачи от 30.10.2019 №960</t>
  </si>
  <si>
    <t xml:space="preserve"> Отчет "Анализ исполнения собственных доходов бюджета города Покачи" на основании письма ДФ </t>
  </si>
  <si>
    <t>Таблица 6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</si>
  <si>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</si>
  <si>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</si>
  <si>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</si>
  <si>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</si>
  <si>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по годам</t>
  </si>
  <si>
    <t>Значение показателя на момент окончания действия муниципальной программы</t>
  </si>
  <si>
    <t>Исполнение плана по налоговым и неналоговым доходам, утвержденного решением Думы города Покачи о бюджете города Покачи, %
&lt; 1 &gt;</t>
  </si>
  <si>
    <t>Просроченная кредиторская задолженность по оплате труда и начислениям на выплаты по оплате труда работников органов местного самоуправления, а также работников муниципального учреждения, осуществляющего бухгалтерское и экономическое обеспечение деятельности органов местного самоуправления и муниципальных учреждений города Покачи, имеется - 1; отсутсвует - 0
&lt; 2 &gt;</t>
  </si>
  <si>
    <t>Доля объема расходов на обслуживание муниципального долга к объему расходов бюджета, за исключением объема расходов, которые осуществляются за счет субвенций, предоставляемых из других бюджетов бюджетной системы Российской Федерации  %
&lt; 3 &gt;</t>
  </si>
  <si>
    <t>&lt;=15</t>
  </si>
  <si>
    <t>Доля объема муниципального долга  к объему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отчислений), %;
&lt; 4 &gt;</t>
  </si>
  <si>
    <t>Просроченная кредиторская задолженность по расходам на предоставление гарантий и компенсаций работникам муниципальных учреждений и органов местного самоуправления, имеется - 1; отсутсвует - 0
&lt; 5 &gt;</t>
  </si>
  <si>
    <t>Доля расходов резервного фонда администрации города Покачи от общего объема расходов бюджета, %    &lt; 6 &gt;</t>
  </si>
  <si>
    <t>&lt; 2 &gt; П2 определяется по данным отчета формы 0503169 «Сведения по дебиторской и кредиторской задолженности»,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</si>
  <si>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&lt; 5 &gt; П5 определяется по данным отчета формы 0503169 «Сведения по дебиторской и кредиторской задолженности»,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</si>
  <si>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 xml:space="preserve">&lt; 1 &gt; Рассчитывается по формуле:
П1 = ФО/ПО*100, где:
ФО - объем налоговых и неналоговых доходов в бюджет города Покачи: в отчетном периоде на основании данных отчета «Анализ исполнения собственных доходов бюджета города Покачи» на основании письма ДФ; 
ПО -  объем налоговых и неналоговых доходов в бюджет города Покачи на основании приложений 1 и 1.1 к бюджету города Покачи, тыс.руб.
</t>
  </si>
  <si>
    <t xml:space="preserve">&lt; 3 &gt; Рассчитывается по формуле:
П3=ОМД/ОР*100
ОМД - объем расходов на обслуживание муниципального долга: в отчетном периоде на основании данных отчета формы 0503117 «Отчет об исполнении бюджета»,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Федерации»; 
ОР - объем расходов бюджета, за исключением объема расходов, которые осуществляются за счет субвенций, предоставляемых из других бюджетов бюджетной системы Российской Федерации: в отчетном периоде на основании данных отчета; в текущем и плановом периоде на основании приложений 2 и 2.1 к бюджету города Покачи, тыс.руб.
</t>
  </si>
  <si>
    <t xml:space="preserve">&lt; 4 &gt; Рассчитывается по формуле:
П4=РМД/ОД*100
РМД - объем муниципального долга: в отчетном периоде на основании данных отчета «Порядок ведения муниципальной долговой книги» утвержденный постановлением администрации города Покачи от 30.10.2019 №960;
ОД - объем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отчислений): в отчетном периоде на основании данных отчета(формы 0503117 «Отчет об исполнении бюджета»,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Федерации»; в текущем и плановом периоде на основании приложений 1 и 1.1 к бюджету города Покачи, тыс.руб.
</t>
  </si>
  <si>
    <t xml:space="preserve">&lt; 6 &gt; Рассчитывается по формуле:
П6=РФА/ООР*100
РФА - размер резервного фонда администрации города Покачи: в отчетном периоде на основании данных отчета формы 0503117 «Отчет об исполнении бюджета»,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Федерации»; в текущем и плановом периоде на основании приложений 2 и 2.1 к бюджету города Покачи, тыс.руб.
ООР - общий объем расходов бюджета: в отчетном периоде на основании данных отчета формы 0503117 «Отчет об исполнении бюджета»,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Федерации»; в текущем и плановом периоде на основании приложений 2 и 2.1 к бюджету города Покачи, тыс.руб.
</t>
  </si>
  <si>
    <t xml:space="preserve">Приложение 1
к постановлению администрации
города Покачи
от 31.08.2022 № 939
</t>
  </si>
  <si>
    <t xml:space="preserve">Приложение 2
к постановлению администрации
города Покачи
от 31.08.2022 № 939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</si>
</sst>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176">
    <xf numFmtId="165" fontId="0" fillId="0" borderId="0" xfId="0"/>
    <xf numFmtId="165" fontId="1" fillId="0" borderId="0" xfId="0" applyFont="1"/>
    <xf numFmtId="165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0" xfId="0" applyFont="1" applyFill="1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/>
    <xf numFmtId="4" fontId="5" fillId="0" borderId="1" xfId="1" applyNumberFormat="1" applyFont="1" applyFill="1" applyBorder="1" applyAlignment="1"/>
    <xf numFmtId="4" fontId="6" fillId="0" borderId="1" xfId="1" applyNumberFormat="1" applyFont="1" applyFill="1" applyBorder="1" applyAlignment="1"/>
    <xf numFmtId="165" fontId="1" fillId="0" borderId="0" xfId="3" applyFont="1" applyFill="1" applyAlignment="1">
      <alignment vertical="top"/>
    </xf>
    <xf numFmtId="165" fontId="3" fillId="0" borderId="1" xfId="3" applyFont="1" applyFill="1" applyBorder="1" applyAlignment="1">
      <alignment wrapText="1"/>
    </xf>
    <xf numFmtId="4" fontId="3" fillId="0" borderId="1" xfId="1" applyNumberFormat="1" applyFont="1" applyFill="1" applyBorder="1" applyAlignment="1"/>
    <xf numFmtId="4" fontId="4" fillId="0" borderId="1" xfId="1" applyNumberFormat="1" applyFont="1" applyFill="1" applyBorder="1" applyAlignment="1"/>
    <xf numFmtId="164" fontId="5" fillId="0" borderId="1" xfId="1" applyNumberFormat="1" applyFont="1" applyFill="1" applyBorder="1" applyAlignment="1">
      <alignment horizontal="right"/>
    </xf>
    <xf numFmtId="4" fontId="5" fillId="0" borderId="1" xfId="3" applyNumberFormat="1" applyFont="1" applyFill="1" applyBorder="1" applyAlignment="1"/>
    <xf numFmtId="4" fontId="6" fillId="0" borderId="1" xfId="3" applyNumberFormat="1" applyFont="1" applyFill="1" applyBorder="1" applyAlignment="1"/>
    <xf numFmtId="4" fontId="3" fillId="0" borderId="1" xfId="3" applyNumberFormat="1" applyFont="1" applyFill="1" applyBorder="1" applyAlignment="1"/>
    <xf numFmtId="4" fontId="4" fillId="0" borderId="1" xfId="3" applyNumberFormat="1" applyFont="1" applyFill="1" applyBorder="1" applyAlignment="1"/>
    <xf numFmtId="165" fontId="3" fillId="0" borderId="7" xfId="3" applyFont="1" applyFill="1" applyBorder="1" applyAlignment="1">
      <alignment horizontal="center"/>
    </xf>
    <xf numFmtId="165" fontId="7" fillId="0" borderId="0" xfId="3" applyFont="1" applyFill="1"/>
    <xf numFmtId="165" fontId="2" fillId="0" borderId="0" xfId="3" applyFill="1"/>
    <xf numFmtId="165" fontId="8" fillId="0" borderId="0" xfId="3" applyFont="1" applyFill="1"/>
    <xf numFmtId="165" fontId="3" fillId="0" borderId="26" xfId="0" applyFont="1" applyBorder="1" applyAlignment="1">
      <alignment vertical="top" wrapText="1"/>
    </xf>
    <xf numFmtId="165" fontId="3" fillId="0" borderId="32" xfId="0" applyFont="1" applyFill="1" applyBorder="1" applyAlignment="1">
      <alignment vertical="top" wrapText="1"/>
    </xf>
    <xf numFmtId="165" fontId="3" fillId="0" borderId="10" xfId="0" applyFont="1" applyBorder="1" applyAlignment="1">
      <alignment vertical="top" wrapText="1"/>
    </xf>
    <xf numFmtId="165" fontId="3" fillId="0" borderId="26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1" xfId="0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center" wrapText="1"/>
    </xf>
    <xf numFmtId="165" fontId="3" fillId="0" borderId="25" xfId="0" applyFont="1" applyFill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/>
    </xf>
    <xf numFmtId="165" fontId="3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9" xfId="0" applyFont="1" applyBorder="1" applyAlignment="1">
      <alignment horizontal="center" vertical="center"/>
    </xf>
    <xf numFmtId="165" fontId="3" fillId="0" borderId="19" xfId="0" applyFont="1" applyBorder="1" applyAlignment="1">
      <alignment vertical="top" wrapText="1"/>
    </xf>
    <xf numFmtId="165" fontId="3" fillId="0" borderId="19" xfId="0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165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0" xfId="3" applyFont="1" applyFill="1" applyAlignment="1">
      <alignment horizontal="right"/>
    </xf>
    <xf numFmtId="165" fontId="3" fillId="0" borderId="1" xfId="3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/>
    </xf>
    <xf numFmtId="165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65" fontId="10" fillId="0" borderId="0" xfId="3" applyFont="1" applyFill="1"/>
    <xf numFmtId="165" fontId="11" fillId="0" borderId="0" xfId="3" applyFont="1" applyFill="1"/>
    <xf numFmtId="165" fontId="9" fillId="0" borderId="0" xfId="3" applyFont="1" applyFill="1"/>
    <xf numFmtId="165" fontId="3" fillId="0" borderId="27" xfId="0" applyFont="1" applyBorder="1" applyAlignment="1">
      <alignment horizontal="left" vertical="center" wrapText="1"/>
    </xf>
    <xf numFmtId="165" fontId="3" fillId="0" borderId="28" xfId="0" applyFont="1" applyBorder="1" applyAlignment="1">
      <alignment horizontal="left" vertical="center"/>
    </xf>
    <xf numFmtId="165" fontId="3" fillId="0" borderId="29" xfId="0" applyFont="1" applyBorder="1" applyAlignment="1">
      <alignment horizontal="left" vertical="center"/>
    </xf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165" fontId="3" fillId="0" borderId="0" xfId="0" applyFont="1" applyBorder="1" applyAlignment="1">
      <alignment horizontal="center" vertical="center"/>
    </xf>
    <xf numFmtId="165" fontId="3" fillId="0" borderId="27" xfId="0" applyFont="1" applyBorder="1" applyAlignment="1">
      <alignment horizontal="center" vertical="center" wrapText="1"/>
    </xf>
    <xf numFmtId="165" fontId="3" fillId="0" borderId="31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center" vertical="center" wrapText="1"/>
    </xf>
    <xf numFmtId="165" fontId="3" fillId="0" borderId="29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left" vertical="center" wrapText="1"/>
    </xf>
    <xf numFmtId="165" fontId="3" fillId="0" borderId="29" xfId="0" applyFont="1" applyBorder="1" applyAlignment="1">
      <alignment horizontal="left" vertical="center" wrapText="1"/>
    </xf>
    <xf numFmtId="165" fontId="3" fillId="0" borderId="27" xfId="0" applyFont="1" applyFill="1" applyBorder="1" applyAlignment="1">
      <alignment horizontal="left" vertical="center" wrapText="1"/>
    </xf>
    <xf numFmtId="165" fontId="3" fillId="0" borderId="28" xfId="0" applyFont="1" applyFill="1" applyBorder="1" applyAlignment="1">
      <alignment horizontal="left" vertical="center" wrapText="1"/>
    </xf>
    <xf numFmtId="165" fontId="3" fillId="0" borderId="29" xfId="0" applyFont="1" applyFill="1" applyBorder="1" applyAlignment="1">
      <alignment horizontal="left" vertical="center" wrapText="1"/>
    </xf>
    <xf numFmtId="165" fontId="3" fillId="0" borderId="24" xfId="0" applyFont="1" applyFill="1" applyBorder="1" applyAlignment="1">
      <alignment horizontal="center" vertical="center"/>
    </xf>
    <xf numFmtId="165" fontId="3" fillId="0" borderId="7" xfId="0" applyFont="1" applyFill="1" applyBorder="1" applyAlignment="1">
      <alignment horizontal="center" vertical="center"/>
    </xf>
    <xf numFmtId="165" fontId="3" fillId="0" borderId="14" xfId="0" applyFont="1" applyBorder="1" applyAlignment="1">
      <alignment horizontal="center" vertical="center"/>
    </xf>
    <xf numFmtId="165" fontId="3" fillId="0" borderId="15" xfId="0" applyFont="1" applyBorder="1" applyAlignment="1">
      <alignment horizontal="center" vertical="center"/>
    </xf>
    <xf numFmtId="165" fontId="3" fillId="0" borderId="10" xfId="0" applyFont="1" applyBorder="1" applyAlignment="1">
      <alignment horizontal="left" vertical="top" wrapText="1"/>
    </xf>
    <xf numFmtId="165" fontId="3" fillId="0" borderId="16" xfId="0" applyFont="1" applyBorder="1" applyAlignment="1">
      <alignment horizontal="left" vertical="top" wrapText="1"/>
    </xf>
    <xf numFmtId="165" fontId="3" fillId="0" borderId="18" xfId="0" applyFont="1" applyBorder="1" applyAlignment="1">
      <alignment horizontal="left" vertical="top" wrapText="1"/>
    </xf>
    <xf numFmtId="165" fontId="3" fillId="0" borderId="11" xfId="0" applyFont="1" applyBorder="1" applyAlignment="1">
      <alignment horizontal="left" vertical="center"/>
    </xf>
    <xf numFmtId="165" fontId="3" fillId="0" borderId="12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165" fontId="3" fillId="0" borderId="9" xfId="0" applyFont="1" applyBorder="1" applyAlignment="1">
      <alignment horizontal="left" vertical="center"/>
    </xf>
    <xf numFmtId="165" fontId="3" fillId="0" borderId="13" xfId="0" applyFont="1" applyBorder="1" applyAlignment="1">
      <alignment horizontal="center" vertical="center"/>
    </xf>
    <xf numFmtId="165" fontId="3" fillId="0" borderId="3" xfId="0" applyFont="1" applyBorder="1" applyAlignment="1">
      <alignment horizontal="left"/>
    </xf>
    <xf numFmtId="165" fontId="3" fillId="0" borderId="5" xfId="0" applyFont="1" applyBorder="1" applyAlignment="1">
      <alignment horizontal="left"/>
    </xf>
    <xf numFmtId="165" fontId="3" fillId="0" borderId="24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165" fontId="3" fillId="0" borderId="20" xfId="0" applyFont="1" applyBorder="1" applyAlignment="1">
      <alignment horizontal="left"/>
    </xf>
    <xf numFmtId="165" fontId="3" fillId="0" borderId="23" xfId="0" applyFont="1" applyBorder="1" applyAlignment="1">
      <alignment horizontal="left"/>
    </xf>
    <xf numFmtId="165" fontId="3" fillId="0" borderId="34" xfId="0" applyFont="1" applyBorder="1" applyAlignment="1">
      <alignment horizontal="left" vertical="center"/>
    </xf>
    <xf numFmtId="165" fontId="3" fillId="0" borderId="33" xfId="0" applyFont="1" applyBorder="1" applyAlignment="1">
      <alignment horizontal="left" vertical="center"/>
    </xf>
    <xf numFmtId="165" fontId="3" fillId="0" borderId="35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30" xfId="0" applyFont="1" applyBorder="1" applyAlignment="1">
      <alignment horizontal="left" vertical="center"/>
    </xf>
    <xf numFmtId="165" fontId="3" fillId="0" borderId="36" xfId="0" applyFont="1" applyBorder="1" applyAlignment="1">
      <alignment horizontal="left" vertical="center"/>
    </xf>
    <xf numFmtId="165" fontId="3" fillId="0" borderId="3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5" fontId="3" fillId="0" borderId="3" xfId="0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165" fontId="3" fillId="0" borderId="17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165" fontId="3" fillId="0" borderId="11" xfId="0" applyFont="1" applyBorder="1" applyAlignment="1">
      <alignment horizontal="center" vertical="center"/>
    </xf>
    <xf numFmtId="165" fontId="3" fillId="0" borderId="12" xfId="0" applyFont="1" applyBorder="1" applyAlignment="1">
      <alignment horizontal="center" vertical="center"/>
    </xf>
    <xf numFmtId="165" fontId="3" fillId="0" borderId="8" xfId="0" applyFont="1" applyBorder="1" applyAlignment="1">
      <alignment horizontal="center" vertical="center"/>
    </xf>
    <xf numFmtId="165" fontId="3" fillId="0" borderId="9" xfId="0" applyFont="1" applyBorder="1" applyAlignment="1">
      <alignment horizontal="center" vertical="center"/>
    </xf>
    <xf numFmtId="165" fontId="3" fillId="0" borderId="13" xfId="0" applyFont="1" applyBorder="1" applyAlignment="1">
      <alignment horizontal="center"/>
    </xf>
    <xf numFmtId="165" fontId="3" fillId="0" borderId="14" xfId="0" applyFont="1" applyBorder="1" applyAlignment="1">
      <alignment horizontal="center"/>
    </xf>
    <xf numFmtId="165" fontId="3" fillId="0" borderId="15" xfId="0" applyFont="1" applyBorder="1" applyAlignment="1">
      <alignment horizontal="center"/>
    </xf>
    <xf numFmtId="165" fontId="3" fillId="0" borderId="1" xfId="0" applyFont="1" applyBorder="1" applyAlignment="1">
      <alignment horizontal="left"/>
    </xf>
    <xf numFmtId="165" fontId="3" fillId="0" borderId="19" xfId="0" applyFont="1" applyBorder="1" applyAlignment="1">
      <alignment horizontal="left"/>
    </xf>
    <xf numFmtId="165" fontId="3" fillId="0" borderId="6" xfId="0" applyFont="1" applyBorder="1" applyAlignment="1">
      <alignment horizontal="left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165" fontId="3" fillId="0" borderId="2" xfId="3" applyFont="1" applyFill="1" applyBorder="1" applyAlignment="1">
      <alignment horizontal="center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  <xf numFmtId="165" fontId="3" fillId="0" borderId="39" xfId="3" applyFont="1" applyFill="1" applyBorder="1" applyAlignment="1">
      <alignment horizontal="center"/>
    </xf>
    <xf numFmtId="49" fontId="3" fillId="0" borderId="6" xfId="3" applyNumberFormat="1" applyFont="1" applyFill="1" applyBorder="1" applyAlignment="1">
      <alignment horizontal="center" vertical="center"/>
    </xf>
    <xf numFmtId="49" fontId="3" fillId="0" borderId="40" xfId="3" applyNumberFormat="1" applyFont="1" applyFill="1" applyBorder="1" applyAlignment="1">
      <alignment horizontal="center" vertical="center"/>
    </xf>
    <xf numFmtId="49" fontId="3" fillId="0" borderId="7" xfId="3" applyNumberFormat="1" applyFont="1" applyFill="1" applyBorder="1" applyAlignment="1">
      <alignment horizontal="center" vertical="center"/>
    </xf>
    <xf numFmtId="165" fontId="3" fillId="0" borderId="6" xfId="3" applyFont="1" applyFill="1" applyBorder="1" applyAlignment="1">
      <alignment horizontal="center" vertical="center" wrapText="1"/>
    </xf>
    <xf numFmtId="165" fontId="3" fillId="0" borderId="40" xfId="3" applyFont="1" applyFill="1" applyBorder="1" applyAlignment="1">
      <alignment horizontal="center" vertical="center" wrapText="1"/>
    </xf>
    <xf numFmtId="165" fontId="3" fillId="0" borderId="7" xfId="3" applyFont="1" applyFill="1" applyBorder="1" applyAlignment="1">
      <alignment horizontal="center" vertical="center" wrapText="1"/>
    </xf>
    <xf numFmtId="165" fontId="4" fillId="0" borderId="6" xfId="3" applyFont="1" applyFill="1" applyBorder="1" applyAlignment="1">
      <alignment horizontal="center" vertical="center" wrapText="1"/>
    </xf>
    <xf numFmtId="165" fontId="4" fillId="0" borderId="40" xfId="3" applyFont="1" applyFill="1" applyBorder="1" applyAlignment="1">
      <alignment horizontal="center" vertical="center" wrapText="1"/>
    </xf>
    <xf numFmtId="165" fontId="4" fillId="0" borderId="7" xfId="3" applyFont="1" applyFill="1" applyBorder="1" applyAlignment="1">
      <alignment horizontal="center" vertical="center" wrapText="1"/>
    </xf>
    <xf numFmtId="49" fontId="3" fillId="0" borderId="6" xfId="3" applyNumberFormat="1" applyFont="1" applyFill="1" applyBorder="1" applyAlignment="1">
      <alignment horizontal="center"/>
    </xf>
    <xf numFmtId="49" fontId="3" fillId="0" borderId="40" xfId="3" applyNumberFormat="1" applyFont="1" applyFill="1" applyBorder="1" applyAlignment="1">
      <alignment horizontal="center"/>
    </xf>
    <xf numFmtId="49" fontId="3" fillId="0" borderId="7" xfId="3" applyNumberFormat="1" applyFont="1" applyFill="1" applyBorder="1" applyAlignment="1">
      <alignment horizontal="center"/>
    </xf>
    <xf numFmtId="165" fontId="3" fillId="0" borderId="6" xfId="3" applyFont="1" applyFill="1" applyBorder="1" applyAlignment="1">
      <alignment horizontal="left"/>
    </xf>
    <xf numFmtId="165" fontId="3" fillId="0" borderId="40" xfId="3" applyFont="1" applyFill="1" applyBorder="1" applyAlignment="1">
      <alignment horizontal="left"/>
    </xf>
    <xf numFmtId="165" fontId="3" fillId="0" borderId="7" xfId="3" applyFont="1" applyFill="1" applyBorder="1" applyAlignment="1">
      <alignment horizontal="left"/>
    </xf>
    <xf numFmtId="165" fontId="3" fillId="0" borderId="6" xfId="3" applyFont="1" applyFill="1" applyBorder="1" applyAlignment="1">
      <alignment horizontal="center"/>
    </xf>
    <xf numFmtId="165" fontId="3" fillId="0" borderId="40" xfId="3" applyFont="1" applyFill="1" applyBorder="1" applyAlignment="1">
      <alignment horizontal="center"/>
    </xf>
    <xf numFmtId="165" fontId="3" fillId="0" borderId="7" xfId="3" applyFont="1" applyFill="1" applyBorder="1" applyAlignment="1">
      <alignment horizontal="center"/>
    </xf>
    <xf numFmtId="165" fontId="3" fillId="0" borderId="1" xfId="3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41" xfId="3" applyFont="1" applyFill="1" applyBorder="1" applyAlignment="1">
      <alignment horizontal="left" wrapText="1"/>
    </xf>
    <xf numFmtId="165" fontId="3" fillId="0" borderId="42" xfId="3" applyFont="1" applyFill="1" applyBorder="1" applyAlignment="1">
      <alignment horizontal="left" wrapText="1"/>
    </xf>
    <xf numFmtId="165" fontId="3" fillId="0" borderId="43" xfId="3" applyFont="1" applyFill="1" applyBorder="1" applyAlignment="1">
      <alignment horizontal="left" wrapText="1"/>
    </xf>
    <xf numFmtId="165" fontId="3" fillId="0" borderId="30" xfId="3" applyFont="1" applyFill="1" applyBorder="1" applyAlignment="1">
      <alignment horizontal="left" wrapText="1"/>
    </xf>
    <xf numFmtId="165" fontId="3" fillId="0" borderId="8" xfId="3" applyFont="1" applyFill="1" applyBorder="1" applyAlignment="1">
      <alignment horizontal="left" wrapText="1"/>
    </xf>
    <xf numFmtId="165" fontId="3" fillId="0" borderId="9" xfId="3" applyFont="1" applyFill="1" applyBorder="1" applyAlignment="1">
      <alignment horizontal="left" wrapText="1"/>
    </xf>
    <xf numFmtId="165" fontId="3" fillId="0" borderId="3" xfId="3" applyFont="1" applyFill="1" applyBorder="1" applyAlignment="1">
      <alignment horizontal="left" wrapText="1"/>
    </xf>
    <xf numFmtId="165" fontId="3" fillId="0" borderId="5" xfId="3" applyFont="1" applyFill="1" applyBorder="1" applyAlignment="1">
      <alignment horizontal="left" wrapText="1"/>
    </xf>
    <xf numFmtId="165" fontId="1" fillId="0" borderId="0" xfId="0" applyFont="1" applyAlignment="1">
      <alignment horizontal="left" vertical="top" wrapText="1"/>
    </xf>
    <xf numFmtId="165" fontId="1" fillId="0" borderId="0" xfId="0" applyFont="1" applyAlignment="1">
      <alignment horizontal="center" vertical="center"/>
    </xf>
    <xf numFmtId="165" fontId="1" fillId="0" borderId="6" xfId="0" applyFont="1" applyBorder="1" applyAlignment="1">
      <alignment horizontal="center" vertical="center"/>
    </xf>
    <xf numFmtId="165" fontId="1" fillId="0" borderId="7" xfId="0" applyFont="1" applyBorder="1" applyAlignment="1">
      <alignment horizontal="center" vertical="center"/>
    </xf>
    <xf numFmtId="165" fontId="1" fillId="0" borderId="6" xfId="0" applyFont="1" applyBorder="1" applyAlignment="1">
      <alignment horizontal="center" vertical="center" wrapText="1"/>
    </xf>
    <xf numFmtId="165" fontId="1" fillId="0" borderId="7" xfId="0" applyFont="1" applyBorder="1" applyAlignment="1">
      <alignment horizontal="center" vertical="center" wrapText="1"/>
    </xf>
    <xf numFmtId="165" fontId="1" fillId="0" borderId="3" xfId="0" applyFont="1" applyBorder="1" applyAlignment="1">
      <alignment horizontal="center" vertical="center" wrapText="1"/>
    </xf>
    <xf numFmtId="165" fontId="1" fillId="0" borderId="4" xfId="0" applyFont="1" applyBorder="1" applyAlignment="1">
      <alignment horizontal="center" vertical="center" wrapText="1"/>
    </xf>
    <xf numFmtId="165" fontId="1" fillId="0" borderId="5" xfId="0" applyFont="1" applyBorder="1" applyAlignment="1">
      <alignment horizontal="center" vertical="center" wrapText="1"/>
    </xf>
    <xf numFmtId="165" fontId="1" fillId="0" borderId="6" xfId="0" applyFont="1" applyBorder="1" applyAlignment="1">
      <alignment horizontal="center" wrapText="1"/>
    </xf>
    <xf numFmtId="165" fontId="1" fillId="0" borderId="7" xfId="0" applyFont="1" applyBorder="1" applyAlignment="1">
      <alignment horizontal="center" wrapText="1"/>
    </xf>
    <xf numFmtId="165" fontId="1" fillId="0" borderId="0" xfId="0" applyFont="1" applyAlignment="1">
      <alignment horizontal="left" vertical="top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zoomScale="85" zoomScaleNormal="85" workbookViewId="0">
      <selection activeCell="E4" sqref="E4:K4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4" customWidth="1"/>
    <col min="5" max="8" width="19.5703125" style="4" customWidth="1"/>
    <col min="9" max="9" width="16.140625" style="4" customWidth="1"/>
    <col min="10" max="10" width="23.5703125" style="1" customWidth="1"/>
    <col min="11" max="11" width="23.5703125" style="4" customWidth="1"/>
    <col min="12" max="16384" width="9.140625" style="1"/>
  </cols>
  <sheetData>
    <row r="1" spans="1:11" s="7" customFormat="1" ht="82.5" customHeight="1" x14ac:dyDescent="0.25">
      <c r="A1" s="5"/>
      <c r="B1" s="5"/>
      <c r="C1" s="5"/>
      <c r="D1" s="5"/>
      <c r="E1" s="6"/>
      <c r="F1" s="5"/>
      <c r="G1" s="5"/>
      <c r="H1" s="5"/>
      <c r="I1" s="65" t="s">
        <v>109</v>
      </c>
      <c r="J1" s="66"/>
      <c r="K1" s="66"/>
    </row>
    <row r="2" spans="1:11" s="7" customFormat="1" ht="24" customHeight="1" x14ac:dyDescent="0.25">
      <c r="A2" s="5"/>
      <c r="B2" s="5"/>
      <c r="C2" s="5"/>
      <c r="D2" s="5"/>
      <c r="E2" s="6"/>
      <c r="F2" s="5"/>
      <c r="G2" s="5"/>
      <c r="H2" s="5"/>
      <c r="I2" s="53"/>
      <c r="J2" s="53"/>
      <c r="K2" s="53" t="s">
        <v>75</v>
      </c>
    </row>
    <row r="3" spans="1:11" ht="30" customHeight="1" thickBot="1" x14ac:dyDescent="0.3">
      <c r="A3" s="67" t="s">
        <v>1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48" customHeight="1" thickBot="1" x14ac:dyDescent="0.3">
      <c r="A4" s="28" t="s">
        <v>0</v>
      </c>
      <c r="B4" s="68" t="s">
        <v>2</v>
      </c>
      <c r="C4" s="69"/>
      <c r="D4" s="29" t="s">
        <v>3</v>
      </c>
      <c r="E4" s="70" t="s">
        <v>79</v>
      </c>
      <c r="F4" s="70"/>
      <c r="G4" s="70"/>
      <c r="H4" s="70"/>
      <c r="I4" s="70"/>
      <c r="J4" s="70"/>
      <c r="K4" s="71"/>
    </row>
    <row r="5" spans="1:11" ht="36.75" customHeight="1" thickBot="1" x14ac:dyDescent="0.3">
      <c r="A5" s="28" t="s">
        <v>4</v>
      </c>
      <c r="B5" s="62" t="s">
        <v>5</v>
      </c>
      <c r="C5" s="72"/>
      <c r="D5" s="72"/>
      <c r="E5" s="72"/>
      <c r="F5" s="72"/>
      <c r="G5" s="72"/>
      <c r="H5" s="72"/>
      <c r="I5" s="72"/>
      <c r="J5" s="72"/>
      <c r="K5" s="73"/>
    </row>
    <row r="6" spans="1:11" ht="36.75" customHeight="1" thickBot="1" x14ac:dyDescent="0.3">
      <c r="A6" s="28" t="s">
        <v>6</v>
      </c>
      <c r="B6" s="62" t="s">
        <v>5</v>
      </c>
      <c r="C6" s="72"/>
      <c r="D6" s="72"/>
      <c r="E6" s="72"/>
      <c r="F6" s="72"/>
      <c r="G6" s="72"/>
      <c r="H6" s="72"/>
      <c r="I6" s="72"/>
      <c r="J6" s="72"/>
      <c r="K6" s="73"/>
    </row>
    <row r="7" spans="1:11" ht="36.75" customHeight="1" thickBot="1" x14ac:dyDescent="0.3">
      <c r="A7" s="28" t="s">
        <v>7</v>
      </c>
      <c r="B7" s="62" t="s">
        <v>84</v>
      </c>
      <c r="C7" s="72"/>
      <c r="D7" s="72"/>
      <c r="E7" s="72"/>
      <c r="F7" s="72"/>
      <c r="G7" s="72"/>
      <c r="H7" s="72"/>
      <c r="I7" s="72"/>
      <c r="J7" s="72"/>
      <c r="K7" s="73"/>
    </row>
    <row r="8" spans="1:11" ht="36.75" customHeight="1" thickBot="1" x14ac:dyDescent="0.3">
      <c r="A8" s="28" t="s">
        <v>8</v>
      </c>
      <c r="B8" s="74" t="s">
        <v>58</v>
      </c>
      <c r="C8" s="75"/>
      <c r="D8" s="75"/>
      <c r="E8" s="75"/>
      <c r="F8" s="75"/>
      <c r="G8" s="75"/>
      <c r="H8" s="75"/>
      <c r="I8" s="75"/>
      <c r="J8" s="75"/>
      <c r="K8" s="76"/>
    </row>
    <row r="9" spans="1:11" ht="39.75" customHeight="1" thickBot="1" x14ac:dyDescent="0.3">
      <c r="A9" s="28" t="s">
        <v>9</v>
      </c>
      <c r="B9" s="62" t="s">
        <v>36</v>
      </c>
      <c r="C9" s="72"/>
      <c r="D9" s="72"/>
      <c r="E9" s="72"/>
      <c r="F9" s="72"/>
      <c r="G9" s="72"/>
      <c r="H9" s="72"/>
      <c r="I9" s="72"/>
      <c r="J9" s="72"/>
      <c r="K9" s="73"/>
    </row>
    <row r="10" spans="1:11" ht="39.75" customHeight="1" thickBot="1" x14ac:dyDescent="0.3">
      <c r="A10" s="30" t="s">
        <v>10</v>
      </c>
      <c r="B10" s="62" t="s">
        <v>37</v>
      </c>
      <c r="C10" s="72"/>
      <c r="D10" s="72"/>
      <c r="E10" s="72"/>
      <c r="F10" s="72"/>
      <c r="G10" s="72"/>
      <c r="H10" s="72"/>
      <c r="I10" s="72"/>
      <c r="J10" s="72"/>
      <c r="K10" s="73"/>
    </row>
    <row r="11" spans="1:11" ht="39.75" customHeight="1" thickBot="1" x14ac:dyDescent="0.3">
      <c r="A11" s="31" t="s">
        <v>11</v>
      </c>
      <c r="B11" s="62" t="s">
        <v>38</v>
      </c>
      <c r="C11" s="63"/>
      <c r="D11" s="63"/>
      <c r="E11" s="63"/>
      <c r="F11" s="63"/>
      <c r="G11" s="63"/>
      <c r="H11" s="63"/>
      <c r="I11" s="63"/>
      <c r="J11" s="63"/>
      <c r="K11" s="64"/>
    </row>
    <row r="12" spans="1:11" ht="30" customHeight="1" x14ac:dyDescent="0.25">
      <c r="A12" s="81" t="s">
        <v>12</v>
      </c>
      <c r="B12" s="91" t="s">
        <v>13</v>
      </c>
      <c r="C12" s="91" t="s">
        <v>14</v>
      </c>
      <c r="D12" s="77" t="s">
        <v>15</v>
      </c>
      <c r="E12" s="79"/>
      <c r="F12" s="79"/>
      <c r="G12" s="79"/>
      <c r="H12" s="79"/>
      <c r="I12" s="79"/>
      <c r="J12" s="79"/>
      <c r="K12" s="80"/>
    </row>
    <row r="13" spans="1:11" ht="69.75" customHeight="1" x14ac:dyDescent="0.25">
      <c r="A13" s="82"/>
      <c r="B13" s="92"/>
      <c r="C13" s="92"/>
      <c r="D13" s="78"/>
      <c r="E13" s="32" t="s">
        <v>16</v>
      </c>
      <c r="F13" s="50" t="s">
        <v>80</v>
      </c>
      <c r="G13" s="50">
        <v>2023</v>
      </c>
      <c r="H13" s="50">
        <v>2024</v>
      </c>
      <c r="I13" s="50">
        <v>2025</v>
      </c>
      <c r="J13" s="34" t="s">
        <v>78</v>
      </c>
      <c r="K13" s="35" t="s">
        <v>17</v>
      </c>
    </row>
    <row r="14" spans="1:11" ht="78.75" x14ac:dyDescent="0.25">
      <c r="A14" s="82"/>
      <c r="B14" s="48">
        <v>1</v>
      </c>
      <c r="C14" s="37" t="s">
        <v>41</v>
      </c>
      <c r="D14" s="32" t="s">
        <v>88</v>
      </c>
      <c r="E14" s="2">
        <v>101.8</v>
      </c>
      <c r="F14" s="33">
        <v>100</v>
      </c>
      <c r="G14" s="33">
        <v>100</v>
      </c>
      <c r="H14" s="33">
        <v>100</v>
      </c>
      <c r="I14" s="33">
        <v>100</v>
      </c>
      <c r="J14" s="36">
        <v>100</v>
      </c>
      <c r="K14" s="35" t="s">
        <v>5</v>
      </c>
    </row>
    <row r="15" spans="1:11" ht="220.5" x14ac:dyDescent="0.25">
      <c r="A15" s="82"/>
      <c r="B15" s="48">
        <v>2</v>
      </c>
      <c r="C15" s="37" t="s">
        <v>39</v>
      </c>
      <c r="D15" s="32" t="s">
        <v>85</v>
      </c>
      <c r="E15" s="3">
        <v>0</v>
      </c>
      <c r="F15" s="38">
        <v>0</v>
      </c>
      <c r="G15" s="38">
        <v>0</v>
      </c>
      <c r="H15" s="38">
        <v>0</v>
      </c>
      <c r="I15" s="38">
        <v>0</v>
      </c>
      <c r="J15" s="39">
        <v>0</v>
      </c>
      <c r="K15" s="35" t="s">
        <v>53</v>
      </c>
    </row>
    <row r="16" spans="1:11" ht="163.5" customHeight="1" thickBot="1" x14ac:dyDescent="0.3">
      <c r="A16" s="82"/>
      <c r="B16" s="51">
        <v>3</v>
      </c>
      <c r="C16" s="41" t="s">
        <v>40</v>
      </c>
      <c r="D16" s="32" t="s">
        <v>86</v>
      </c>
      <c r="E16" s="2">
        <v>0.09</v>
      </c>
      <c r="F16" s="42" t="s">
        <v>45</v>
      </c>
      <c r="G16" s="42" t="s">
        <v>45</v>
      </c>
      <c r="H16" s="42" t="s">
        <v>45</v>
      </c>
      <c r="I16" s="42" t="s">
        <v>45</v>
      </c>
      <c r="J16" s="40" t="s">
        <v>45</v>
      </c>
      <c r="K16" s="35" t="s">
        <v>5</v>
      </c>
    </row>
    <row r="17" spans="1:11" ht="150" customHeight="1" thickBot="1" x14ac:dyDescent="0.3">
      <c r="A17" s="82"/>
      <c r="B17" s="51">
        <v>4</v>
      </c>
      <c r="C17" s="41" t="s">
        <v>42</v>
      </c>
      <c r="D17" s="32" t="s">
        <v>87</v>
      </c>
      <c r="E17" s="3">
        <v>0</v>
      </c>
      <c r="F17" s="42" t="s">
        <v>46</v>
      </c>
      <c r="G17" s="42" t="s">
        <v>46</v>
      </c>
      <c r="H17" s="42" t="s">
        <v>46</v>
      </c>
      <c r="I17" s="42" t="s">
        <v>46</v>
      </c>
      <c r="J17" s="40" t="s">
        <v>46</v>
      </c>
      <c r="K17" s="35" t="s">
        <v>5</v>
      </c>
    </row>
    <row r="18" spans="1:11" ht="128.25" customHeight="1" thickBot="1" x14ac:dyDescent="0.3">
      <c r="A18" s="82"/>
      <c r="B18" s="51">
        <v>5</v>
      </c>
      <c r="C18" s="41" t="s">
        <v>43</v>
      </c>
      <c r="D18" s="32" t="s">
        <v>87</v>
      </c>
      <c r="E18" s="3">
        <v>0</v>
      </c>
      <c r="F18" s="43">
        <v>0</v>
      </c>
      <c r="G18" s="43">
        <v>0</v>
      </c>
      <c r="H18" s="43">
        <v>0</v>
      </c>
      <c r="I18" s="43">
        <v>0</v>
      </c>
      <c r="J18" s="44">
        <v>0</v>
      </c>
      <c r="K18" s="35" t="s">
        <v>5</v>
      </c>
    </row>
    <row r="19" spans="1:11" ht="136.5" customHeight="1" thickBot="1" x14ac:dyDescent="0.3">
      <c r="A19" s="83"/>
      <c r="B19" s="51">
        <v>6</v>
      </c>
      <c r="C19" s="41" t="s">
        <v>44</v>
      </c>
      <c r="D19" s="32" t="s">
        <v>86</v>
      </c>
      <c r="E19" s="2">
        <v>0.06</v>
      </c>
      <c r="F19" s="42" t="s">
        <v>47</v>
      </c>
      <c r="G19" s="42" t="s">
        <v>47</v>
      </c>
      <c r="H19" s="42" t="s">
        <v>47</v>
      </c>
      <c r="I19" s="42" t="s">
        <v>47</v>
      </c>
      <c r="J19" s="40" t="s">
        <v>47</v>
      </c>
      <c r="K19" s="35" t="s">
        <v>5</v>
      </c>
    </row>
    <row r="20" spans="1:11" ht="24" customHeight="1" x14ac:dyDescent="0.25">
      <c r="A20" s="81" t="s">
        <v>18</v>
      </c>
      <c r="B20" s="84" t="s">
        <v>19</v>
      </c>
      <c r="C20" s="85"/>
      <c r="D20" s="88" t="s">
        <v>25</v>
      </c>
      <c r="E20" s="79"/>
      <c r="F20" s="79"/>
      <c r="G20" s="79"/>
      <c r="H20" s="79"/>
      <c r="I20" s="79"/>
      <c r="J20" s="79"/>
      <c r="K20" s="80"/>
    </row>
    <row r="21" spans="1:11" ht="24.75" customHeight="1" x14ac:dyDescent="0.25">
      <c r="A21" s="82"/>
      <c r="B21" s="86"/>
      <c r="C21" s="87"/>
      <c r="D21" s="45" t="s">
        <v>76</v>
      </c>
      <c r="E21" s="50">
        <v>2022</v>
      </c>
      <c r="F21" s="50">
        <v>2023</v>
      </c>
      <c r="G21" s="50">
        <v>2024</v>
      </c>
      <c r="H21" s="50">
        <v>2025</v>
      </c>
      <c r="I21" s="106" t="s">
        <v>77</v>
      </c>
      <c r="J21" s="107"/>
      <c r="K21" s="108"/>
    </row>
    <row r="22" spans="1:11" ht="24" customHeight="1" x14ac:dyDescent="0.25">
      <c r="A22" s="82"/>
      <c r="B22" s="89" t="s">
        <v>20</v>
      </c>
      <c r="C22" s="90"/>
      <c r="D22" s="46">
        <f>D23+D24+D25+D26</f>
        <v>2788248216.21</v>
      </c>
      <c r="E22" s="46">
        <f>E23+E24+E25</f>
        <v>240435844.56</v>
      </c>
      <c r="F22" s="46">
        <v>232364108.68000001</v>
      </c>
      <c r="G22" s="46">
        <v>227785738.68000001</v>
      </c>
      <c r="H22" s="46">
        <v>215334589.5</v>
      </c>
      <c r="I22" s="128">
        <f>I23+I24+I25+I26</f>
        <v>1076672947.5</v>
      </c>
      <c r="J22" s="129"/>
      <c r="K22" s="130"/>
    </row>
    <row r="23" spans="1:11" ht="24" customHeight="1" x14ac:dyDescent="0.25">
      <c r="A23" s="82"/>
      <c r="B23" s="89" t="s">
        <v>21</v>
      </c>
      <c r="C23" s="90"/>
      <c r="D23" s="46">
        <f>17743700+E23+F23+G23+H23+I23</f>
        <v>32456500</v>
      </c>
      <c r="E23" s="46">
        <v>4794200</v>
      </c>
      <c r="F23" s="46">
        <v>4923000</v>
      </c>
      <c r="G23" s="46">
        <v>4995600</v>
      </c>
      <c r="H23" s="46">
        <v>0</v>
      </c>
      <c r="I23" s="128">
        <v>0</v>
      </c>
      <c r="J23" s="129"/>
      <c r="K23" s="131"/>
    </row>
    <row r="24" spans="1:11" ht="24" customHeight="1" x14ac:dyDescent="0.25">
      <c r="A24" s="82"/>
      <c r="B24" s="89" t="s">
        <v>22</v>
      </c>
      <c r="C24" s="90"/>
      <c r="D24" s="46">
        <f>37367827+E24+F24+G24+H24+I24</f>
        <v>79280473.700000003</v>
      </c>
      <c r="E24" s="46">
        <v>13856469.34</v>
      </c>
      <c r="F24" s="46">
        <v>14036238.68</v>
      </c>
      <c r="G24" s="46">
        <v>14019938.68</v>
      </c>
      <c r="H24" s="46">
        <v>0</v>
      </c>
      <c r="I24" s="128">
        <v>0</v>
      </c>
      <c r="J24" s="129"/>
      <c r="K24" s="131"/>
    </row>
    <row r="25" spans="1:11" ht="24" customHeight="1" x14ac:dyDescent="0.25">
      <c r="A25" s="82"/>
      <c r="B25" s="89" t="s">
        <v>23</v>
      </c>
      <c r="C25" s="90"/>
      <c r="D25" s="46">
        <f>740543460.29+E25+F25+G25+H25+I25</f>
        <v>2676511242.5100002</v>
      </c>
      <c r="E25" s="46">
        <v>221785175.22</v>
      </c>
      <c r="F25" s="46">
        <v>213404870</v>
      </c>
      <c r="G25" s="46">
        <v>208770200</v>
      </c>
      <c r="H25" s="46">
        <v>215334589.5</v>
      </c>
      <c r="I25" s="128">
        <v>1076672947.5</v>
      </c>
      <c r="J25" s="129"/>
      <c r="K25" s="130"/>
    </row>
    <row r="26" spans="1:11" ht="24" customHeight="1" thickBot="1" x14ac:dyDescent="0.3">
      <c r="A26" s="83"/>
      <c r="B26" s="96" t="s">
        <v>24</v>
      </c>
      <c r="C26" s="97"/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93">
        <v>0</v>
      </c>
      <c r="J26" s="94"/>
      <c r="K26" s="95"/>
    </row>
    <row r="27" spans="1:11" ht="15" customHeight="1" x14ac:dyDescent="0.25">
      <c r="A27" s="81" t="s">
        <v>26</v>
      </c>
      <c r="B27" s="118" t="s">
        <v>19</v>
      </c>
      <c r="C27" s="119"/>
      <c r="D27" s="122" t="s">
        <v>25</v>
      </c>
      <c r="E27" s="123"/>
      <c r="F27" s="123"/>
      <c r="G27" s="123"/>
      <c r="H27" s="123"/>
      <c r="I27" s="123"/>
      <c r="J27" s="123"/>
      <c r="K27" s="124"/>
    </row>
    <row r="28" spans="1:11" ht="26.25" customHeight="1" x14ac:dyDescent="0.25">
      <c r="A28" s="82"/>
      <c r="B28" s="120"/>
      <c r="C28" s="121"/>
      <c r="D28" s="45" t="s">
        <v>76</v>
      </c>
      <c r="E28" s="50">
        <v>2022</v>
      </c>
      <c r="F28" s="50">
        <v>2023</v>
      </c>
      <c r="G28" s="50">
        <v>2024</v>
      </c>
      <c r="H28" s="50">
        <v>2025</v>
      </c>
      <c r="I28" s="106" t="s">
        <v>77</v>
      </c>
      <c r="J28" s="107"/>
      <c r="K28" s="108"/>
    </row>
    <row r="29" spans="1:11" ht="30.75" customHeight="1" x14ac:dyDescent="0.25">
      <c r="A29" s="82"/>
      <c r="B29" s="112" t="s">
        <v>27</v>
      </c>
      <c r="C29" s="113"/>
      <c r="D29" s="113"/>
      <c r="E29" s="113"/>
      <c r="F29" s="113"/>
      <c r="G29" s="113"/>
      <c r="H29" s="113"/>
      <c r="I29" s="113"/>
      <c r="J29" s="113"/>
      <c r="K29" s="114"/>
    </row>
    <row r="30" spans="1:11" ht="24" customHeight="1" x14ac:dyDescent="0.25">
      <c r="A30" s="82"/>
      <c r="B30" s="89" t="s">
        <v>20</v>
      </c>
      <c r="C30" s="90"/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115">
        <v>0</v>
      </c>
      <c r="J30" s="116"/>
      <c r="K30" s="117"/>
    </row>
    <row r="31" spans="1:11" ht="24" customHeight="1" x14ac:dyDescent="0.25">
      <c r="A31" s="82"/>
      <c r="B31" s="89" t="s">
        <v>21</v>
      </c>
      <c r="C31" s="90"/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115">
        <v>0</v>
      </c>
      <c r="J31" s="116"/>
      <c r="K31" s="117"/>
    </row>
    <row r="32" spans="1:11" ht="24" customHeight="1" x14ac:dyDescent="0.25">
      <c r="A32" s="82"/>
      <c r="B32" s="89" t="s">
        <v>22</v>
      </c>
      <c r="C32" s="90"/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115">
        <v>0</v>
      </c>
      <c r="J32" s="116"/>
      <c r="K32" s="117"/>
    </row>
    <row r="33" spans="1:11" ht="24" customHeight="1" x14ac:dyDescent="0.25">
      <c r="A33" s="82"/>
      <c r="B33" s="89" t="s">
        <v>23</v>
      </c>
      <c r="C33" s="90"/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115">
        <v>0</v>
      </c>
      <c r="J33" s="116"/>
      <c r="K33" s="117"/>
    </row>
    <row r="34" spans="1:11" ht="24" customHeight="1" x14ac:dyDescent="0.25">
      <c r="A34" s="82"/>
      <c r="B34" s="127" t="s">
        <v>24</v>
      </c>
      <c r="C34" s="127"/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115">
        <v>0</v>
      </c>
      <c r="J34" s="116"/>
      <c r="K34" s="117"/>
    </row>
    <row r="35" spans="1:11" ht="32.25" customHeight="1" x14ac:dyDescent="0.25">
      <c r="A35" s="82"/>
      <c r="B35" s="112" t="s">
        <v>28</v>
      </c>
      <c r="C35" s="113"/>
      <c r="D35" s="113"/>
      <c r="E35" s="113"/>
      <c r="F35" s="113"/>
      <c r="G35" s="113"/>
      <c r="H35" s="113"/>
      <c r="I35" s="113"/>
      <c r="J35" s="113"/>
      <c r="K35" s="114"/>
    </row>
    <row r="36" spans="1:11" ht="24" customHeight="1" x14ac:dyDescent="0.25">
      <c r="A36" s="82"/>
      <c r="B36" s="89" t="s">
        <v>20</v>
      </c>
      <c r="C36" s="90"/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115">
        <v>0</v>
      </c>
      <c r="J36" s="116"/>
      <c r="K36" s="117"/>
    </row>
    <row r="37" spans="1:11" ht="24" customHeight="1" x14ac:dyDescent="0.25">
      <c r="A37" s="82"/>
      <c r="B37" s="89" t="s">
        <v>21</v>
      </c>
      <c r="C37" s="90"/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115">
        <v>0</v>
      </c>
      <c r="J37" s="116"/>
      <c r="K37" s="117"/>
    </row>
    <row r="38" spans="1:11" ht="24" customHeight="1" x14ac:dyDescent="0.25">
      <c r="A38" s="82"/>
      <c r="B38" s="89" t="s">
        <v>22</v>
      </c>
      <c r="C38" s="90"/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115">
        <v>0</v>
      </c>
      <c r="J38" s="116"/>
      <c r="K38" s="117"/>
    </row>
    <row r="39" spans="1:11" ht="24" customHeight="1" x14ac:dyDescent="0.25">
      <c r="A39" s="82"/>
      <c r="B39" s="125" t="s">
        <v>23</v>
      </c>
      <c r="C39" s="125"/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115">
        <v>0</v>
      </c>
      <c r="J39" s="116"/>
      <c r="K39" s="117"/>
    </row>
    <row r="40" spans="1:11" ht="24" customHeight="1" thickBot="1" x14ac:dyDescent="0.3">
      <c r="A40" s="83"/>
      <c r="B40" s="126" t="s">
        <v>24</v>
      </c>
      <c r="C40" s="126"/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109">
        <v>0</v>
      </c>
      <c r="J40" s="110"/>
      <c r="K40" s="111"/>
    </row>
    <row r="41" spans="1:11" ht="32.25" customHeight="1" x14ac:dyDescent="0.25">
      <c r="A41" s="98" t="s">
        <v>29</v>
      </c>
      <c r="B41" s="99"/>
      <c r="C41" s="85"/>
      <c r="D41" s="88" t="s">
        <v>25</v>
      </c>
      <c r="E41" s="79"/>
      <c r="F41" s="79"/>
      <c r="G41" s="79"/>
      <c r="H41" s="79"/>
      <c r="I41" s="79"/>
      <c r="J41" s="79"/>
      <c r="K41" s="80"/>
    </row>
    <row r="42" spans="1:11" ht="26.25" customHeight="1" x14ac:dyDescent="0.25">
      <c r="A42" s="100"/>
      <c r="B42" s="101"/>
      <c r="C42" s="102"/>
      <c r="D42" s="45" t="s">
        <v>76</v>
      </c>
      <c r="E42" s="50">
        <v>2022</v>
      </c>
      <c r="F42" s="50">
        <v>2023</v>
      </c>
      <c r="G42" s="50">
        <v>2024</v>
      </c>
      <c r="H42" s="50">
        <v>2025</v>
      </c>
      <c r="I42" s="106" t="s">
        <v>77</v>
      </c>
      <c r="J42" s="107"/>
      <c r="K42" s="108"/>
    </row>
    <row r="43" spans="1:11" ht="24" customHeight="1" thickBot="1" x14ac:dyDescent="0.3">
      <c r="A43" s="103"/>
      <c r="B43" s="104"/>
      <c r="C43" s="105"/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109">
        <v>0</v>
      </c>
      <c r="J43" s="110"/>
      <c r="K43" s="111"/>
    </row>
  </sheetData>
  <mergeCells count="60">
    <mergeCell ref="B30:C30"/>
    <mergeCell ref="I30:K30"/>
    <mergeCell ref="B31:C31"/>
    <mergeCell ref="I21:K21"/>
    <mergeCell ref="I22:K22"/>
    <mergeCell ref="I23:K23"/>
    <mergeCell ref="I24:K24"/>
    <mergeCell ref="I25:K25"/>
    <mergeCell ref="B39:C39"/>
    <mergeCell ref="I39:K39"/>
    <mergeCell ref="B40:C40"/>
    <mergeCell ref="I40:K40"/>
    <mergeCell ref="I31:K31"/>
    <mergeCell ref="B32:C32"/>
    <mergeCell ref="I32:K32"/>
    <mergeCell ref="B33:C33"/>
    <mergeCell ref="I33:K33"/>
    <mergeCell ref="B34:C34"/>
    <mergeCell ref="I34:K34"/>
    <mergeCell ref="A41:C43"/>
    <mergeCell ref="D41:K41"/>
    <mergeCell ref="I42:K42"/>
    <mergeCell ref="I43:K43"/>
    <mergeCell ref="B35:K35"/>
    <mergeCell ref="B36:C36"/>
    <mergeCell ref="I36:K36"/>
    <mergeCell ref="B37:C37"/>
    <mergeCell ref="I37:K37"/>
    <mergeCell ref="B38:C38"/>
    <mergeCell ref="I38:K38"/>
    <mergeCell ref="A27:A40"/>
    <mergeCell ref="B27:C28"/>
    <mergeCell ref="D27:K27"/>
    <mergeCell ref="I28:K28"/>
    <mergeCell ref="B29:K29"/>
    <mergeCell ref="D12:D13"/>
    <mergeCell ref="E12:K12"/>
    <mergeCell ref="A20:A26"/>
    <mergeCell ref="B20:C21"/>
    <mergeCell ref="D20:K20"/>
    <mergeCell ref="B22:C22"/>
    <mergeCell ref="B23:C23"/>
    <mergeCell ref="B24:C24"/>
    <mergeCell ref="B25:C25"/>
    <mergeCell ref="A12:A19"/>
    <mergeCell ref="B12:B13"/>
    <mergeCell ref="C12:C13"/>
    <mergeCell ref="I26:K26"/>
    <mergeCell ref="B26:C26"/>
    <mergeCell ref="B11:K11"/>
    <mergeCell ref="I1:K1"/>
    <mergeCell ref="A3:K3"/>
    <mergeCell ref="B4:C4"/>
    <mergeCell ref="E4:K4"/>
    <mergeCell ref="B5:K5"/>
    <mergeCell ref="B6:K6"/>
    <mergeCell ref="B7:K7"/>
    <mergeCell ref="B8:K8"/>
    <mergeCell ref="B9:K9"/>
    <mergeCell ref="B10:K10"/>
  </mergeCells>
  <pageMargins left="1.1811023622047245" right="0.39370078740157483" top="0.78740157480314965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zoomScale="85" zoomScaleNormal="85" zoomScaleSheetLayoutView="85" workbookViewId="0">
      <selection activeCell="E4" sqref="E4:Q4"/>
    </sheetView>
  </sheetViews>
  <sheetFormatPr defaultRowHeight="15" x14ac:dyDescent="0.25"/>
  <cols>
    <col min="1" max="1" width="14.42578125" style="26" customWidth="1"/>
    <col min="2" max="2" width="27" style="26" customWidth="1"/>
    <col min="3" max="3" width="25.140625" style="26" customWidth="1"/>
    <col min="4" max="4" width="18.42578125" style="26" customWidth="1"/>
    <col min="5" max="5" width="22.42578125" style="26" customWidth="1"/>
    <col min="6" max="7" width="16.28515625" style="26" customWidth="1"/>
    <col min="8" max="8" width="16.28515625" style="27" customWidth="1"/>
    <col min="9" max="9" width="16.28515625" style="61" customWidth="1"/>
    <col min="10" max="17" width="16.28515625" style="26" customWidth="1"/>
    <col min="18" max="16384" width="9.140625" style="26"/>
  </cols>
  <sheetData>
    <row r="1" spans="1:17" s="7" customFormat="1" ht="80.25" customHeight="1" x14ac:dyDescent="0.25">
      <c r="A1" s="5"/>
      <c r="B1" s="5"/>
      <c r="C1" s="5"/>
      <c r="D1" s="5"/>
      <c r="E1" s="5"/>
      <c r="F1" s="5"/>
      <c r="G1" s="5"/>
      <c r="H1" s="6"/>
      <c r="I1" s="59"/>
      <c r="J1" s="5"/>
      <c r="K1" s="5"/>
      <c r="L1" s="5"/>
      <c r="M1" s="8"/>
      <c r="N1" s="9"/>
      <c r="O1" s="65" t="s">
        <v>110</v>
      </c>
      <c r="P1" s="65"/>
      <c r="Q1" s="65"/>
    </row>
    <row r="2" spans="1:17" s="7" customFormat="1" ht="28.5" customHeight="1" x14ac:dyDescent="0.25">
      <c r="A2" s="5"/>
      <c r="B2" s="5"/>
      <c r="C2" s="5"/>
      <c r="D2" s="5"/>
      <c r="E2" s="5"/>
      <c r="F2" s="5"/>
      <c r="G2" s="5"/>
      <c r="H2" s="6"/>
      <c r="I2" s="59"/>
      <c r="J2" s="5"/>
      <c r="K2" s="5"/>
      <c r="L2" s="5"/>
      <c r="M2" s="8"/>
      <c r="N2" s="53"/>
      <c r="O2" s="8"/>
      <c r="P2" s="65" t="s">
        <v>59</v>
      </c>
      <c r="Q2" s="65"/>
    </row>
    <row r="3" spans="1:17" s="7" customFormat="1" ht="27.75" customHeight="1" x14ac:dyDescent="0.25">
      <c r="A3" s="132" t="s">
        <v>60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</row>
    <row r="4" spans="1:17" s="7" customFormat="1" ht="59.25" customHeight="1" x14ac:dyDescent="0.25">
      <c r="A4" s="133" t="s">
        <v>81</v>
      </c>
      <c r="B4" s="133" t="s">
        <v>82</v>
      </c>
      <c r="C4" s="133" t="s">
        <v>35</v>
      </c>
      <c r="D4" s="133" t="s">
        <v>19</v>
      </c>
      <c r="E4" s="133" t="s">
        <v>83</v>
      </c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1:17" s="7" customFormat="1" ht="15.75" x14ac:dyDescent="0.25">
      <c r="A5" s="133"/>
      <c r="B5" s="133"/>
      <c r="C5" s="133"/>
      <c r="D5" s="133"/>
      <c r="E5" s="134" t="s">
        <v>20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</row>
    <row r="6" spans="1:17" s="7" customFormat="1" ht="43.5" customHeight="1" x14ac:dyDescent="0.25">
      <c r="A6" s="133"/>
      <c r="B6" s="133"/>
      <c r="C6" s="133"/>
      <c r="D6" s="133"/>
      <c r="E6" s="134"/>
      <c r="F6" s="49">
        <v>2019</v>
      </c>
      <c r="G6" s="49">
        <v>2020</v>
      </c>
      <c r="H6" s="49">
        <v>2021</v>
      </c>
      <c r="I6" s="55">
        <v>2022</v>
      </c>
      <c r="J6" s="52">
        <v>2023</v>
      </c>
      <c r="K6" s="52">
        <v>2024</v>
      </c>
      <c r="L6" s="49">
        <v>2025</v>
      </c>
      <c r="M6" s="49">
        <v>2026</v>
      </c>
      <c r="N6" s="49">
        <v>2027</v>
      </c>
      <c r="O6" s="49">
        <v>2028</v>
      </c>
      <c r="P6" s="49">
        <v>2029</v>
      </c>
      <c r="Q6" s="49">
        <v>2030</v>
      </c>
    </row>
    <row r="7" spans="1:17" s="7" customFormat="1" ht="24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1">
        <v>8</v>
      </c>
      <c r="I7" s="55">
        <v>9</v>
      </c>
      <c r="J7" s="52">
        <v>10</v>
      </c>
      <c r="K7" s="52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</row>
    <row r="8" spans="1:17" s="7" customFormat="1" ht="15.75" x14ac:dyDescent="0.25">
      <c r="A8" s="135" t="s">
        <v>61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</row>
    <row r="9" spans="1:17" s="15" customFormat="1" ht="32.25" customHeight="1" x14ac:dyDescent="0.25">
      <c r="A9" s="136" t="s">
        <v>30</v>
      </c>
      <c r="B9" s="139" t="s">
        <v>48</v>
      </c>
      <c r="C9" s="139" t="s">
        <v>5</v>
      </c>
      <c r="D9" s="12" t="s">
        <v>34</v>
      </c>
      <c r="E9" s="13">
        <v>0</v>
      </c>
      <c r="F9" s="13">
        <f>F10+F11+F12+F13</f>
        <v>0</v>
      </c>
      <c r="G9" s="13">
        <f t="shared" ref="G9:Q9" si="0">G10+G11+G12+G13</f>
        <v>0</v>
      </c>
      <c r="H9" s="14">
        <f t="shared" si="0"/>
        <v>0</v>
      </c>
      <c r="I9" s="13">
        <f t="shared" si="0"/>
        <v>0</v>
      </c>
      <c r="J9" s="13">
        <f t="shared" si="0"/>
        <v>0</v>
      </c>
      <c r="K9" s="13">
        <f t="shared" si="0"/>
        <v>0</v>
      </c>
      <c r="L9" s="13">
        <f t="shared" si="0"/>
        <v>0</v>
      </c>
      <c r="M9" s="13">
        <f t="shared" si="0"/>
        <v>0</v>
      </c>
      <c r="N9" s="13">
        <f t="shared" si="0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</row>
    <row r="10" spans="1:17" s="15" customFormat="1" ht="32.25" customHeight="1" x14ac:dyDescent="0.25">
      <c r="A10" s="137"/>
      <c r="B10" s="140"/>
      <c r="C10" s="140"/>
      <c r="D10" s="16" t="s">
        <v>21</v>
      </c>
      <c r="E10" s="13">
        <v>0</v>
      </c>
      <c r="F10" s="17">
        <v>0</v>
      </c>
      <c r="G10" s="17">
        <v>0</v>
      </c>
      <c r="H10" s="18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</row>
    <row r="11" spans="1:17" s="15" customFormat="1" ht="32.25" customHeight="1" x14ac:dyDescent="0.25">
      <c r="A11" s="137"/>
      <c r="B11" s="140"/>
      <c r="C11" s="140"/>
      <c r="D11" s="16" t="s">
        <v>22</v>
      </c>
      <c r="E11" s="13">
        <v>0</v>
      </c>
      <c r="F11" s="17">
        <v>0</v>
      </c>
      <c r="G11" s="17">
        <v>0</v>
      </c>
      <c r="H11" s="18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</row>
    <row r="12" spans="1:17" s="15" customFormat="1" ht="32.25" customHeight="1" x14ac:dyDescent="0.25">
      <c r="A12" s="137"/>
      <c r="B12" s="140"/>
      <c r="C12" s="140"/>
      <c r="D12" s="16" t="s">
        <v>23</v>
      </c>
      <c r="E12" s="13">
        <v>0</v>
      </c>
      <c r="F12" s="17">
        <v>0</v>
      </c>
      <c r="G12" s="17">
        <v>0</v>
      </c>
      <c r="H12" s="18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</row>
    <row r="13" spans="1:17" s="15" customFormat="1" ht="33" customHeight="1" x14ac:dyDescent="0.25">
      <c r="A13" s="138"/>
      <c r="B13" s="141"/>
      <c r="C13" s="141"/>
      <c r="D13" s="16" t="s">
        <v>24</v>
      </c>
      <c r="E13" s="13">
        <v>0</v>
      </c>
      <c r="F13" s="17">
        <v>0</v>
      </c>
      <c r="G13" s="17">
        <v>0</v>
      </c>
      <c r="H13" s="18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</row>
    <row r="14" spans="1:17" s="15" customFormat="1" ht="32.25" customHeight="1" x14ac:dyDescent="0.25">
      <c r="A14" s="136" t="s">
        <v>31</v>
      </c>
      <c r="B14" s="139" t="s">
        <v>62</v>
      </c>
      <c r="C14" s="139" t="s">
        <v>5</v>
      </c>
      <c r="D14" s="12" t="s">
        <v>34</v>
      </c>
      <c r="E14" s="13">
        <f t="shared" ref="E14:E43" si="1">F14+G14+H14+I14+J14+K14+L14+M14+N14+O14+P14+Q14</f>
        <v>1909043986.05</v>
      </c>
      <c r="F14" s="13">
        <f t="shared" ref="F14:Q14" si="2">F15+F16+F17+F18</f>
        <v>195064310.44999999</v>
      </c>
      <c r="G14" s="13">
        <f t="shared" si="2"/>
        <v>198042611.02000001</v>
      </c>
      <c r="H14" s="14">
        <f t="shared" si="2"/>
        <v>194329541.28999999</v>
      </c>
      <c r="I14" s="13">
        <f t="shared" si="2"/>
        <v>155761211.28999999</v>
      </c>
      <c r="J14" s="13">
        <f t="shared" si="2"/>
        <v>135922846</v>
      </c>
      <c r="K14" s="13">
        <f t="shared" si="2"/>
        <v>132422256</v>
      </c>
      <c r="L14" s="13">
        <f t="shared" si="2"/>
        <v>149583535</v>
      </c>
      <c r="M14" s="13">
        <f t="shared" si="2"/>
        <v>149583535</v>
      </c>
      <c r="N14" s="13">
        <f t="shared" si="2"/>
        <v>149583535</v>
      </c>
      <c r="O14" s="13">
        <f t="shared" si="2"/>
        <v>149583535</v>
      </c>
      <c r="P14" s="13">
        <f t="shared" si="2"/>
        <v>149583535</v>
      </c>
      <c r="Q14" s="13">
        <f t="shared" si="2"/>
        <v>149583535</v>
      </c>
    </row>
    <row r="15" spans="1:17" s="15" customFormat="1" ht="32.25" customHeight="1" x14ac:dyDescent="0.25">
      <c r="A15" s="137"/>
      <c r="B15" s="140"/>
      <c r="C15" s="140"/>
      <c r="D15" s="16" t="s">
        <v>21</v>
      </c>
      <c r="E15" s="13">
        <f t="shared" si="1"/>
        <v>3571000</v>
      </c>
      <c r="F15" s="17">
        <v>3571000</v>
      </c>
      <c r="G15" s="17">
        <v>0</v>
      </c>
      <c r="H15" s="18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</row>
    <row r="16" spans="1:17" s="15" customFormat="1" ht="32.25" customHeight="1" x14ac:dyDescent="0.25">
      <c r="A16" s="137"/>
      <c r="B16" s="140"/>
      <c r="C16" s="140"/>
      <c r="D16" s="16" t="s">
        <v>22</v>
      </c>
      <c r="E16" s="13">
        <f t="shared" si="1"/>
        <v>0</v>
      </c>
      <c r="F16" s="17">
        <v>0</v>
      </c>
      <c r="G16" s="17">
        <v>0</v>
      </c>
      <c r="H16" s="18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</row>
    <row r="17" spans="1:17" s="15" customFormat="1" ht="32.25" customHeight="1" x14ac:dyDescent="0.25">
      <c r="A17" s="137"/>
      <c r="B17" s="140"/>
      <c r="C17" s="140"/>
      <c r="D17" s="16" t="s">
        <v>23</v>
      </c>
      <c r="E17" s="13">
        <f t="shared" si="1"/>
        <v>1905472986.05</v>
      </c>
      <c r="F17" s="17">
        <v>191493310.44999999</v>
      </c>
      <c r="G17" s="17">
        <v>198042611.02000001</v>
      </c>
      <c r="H17" s="18">
        <v>194329541.28999999</v>
      </c>
      <c r="I17" s="17">
        <v>155761211.28999999</v>
      </c>
      <c r="J17" s="17">
        <v>135922846</v>
      </c>
      <c r="K17" s="17">
        <v>132422256</v>
      </c>
      <c r="L17" s="17">
        <v>149583535</v>
      </c>
      <c r="M17" s="17">
        <v>149583535</v>
      </c>
      <c r="N17" s="17">
        <v>149583535</v>
      </c>
      <c r="O17" s="17">
        <v>149583535</v>
      </c>
      <c r="P17" s="17">
        <v>149583535</v>
      </c>
      <c r="Q17" s="17">
        <v>149583535</v>
      </c>
    </row>
    <row r="18" spans="1:17" s="15" customFormat="1" ht="33" customHeight="1" x14ac:dyDescent="0.25">
      <c r="A18" s="138"/>
      <c r="B18" s="141"/>
      <c r="C18" s="141"/>
      <c r="D18" s="16" t="s">
        <v>24</v>
      </c>
      <c r="E18" s="13">
        <f t="shared" si="1"/>
        <v>0</v>
      </c>
      <c r="F18" s="17">
        <v>0</v>
      </c>
      <c r="G18" s="17">
        <v>0</v>
      </c>
      <c r="H18" s="18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</row>
    <row r="19" spans="1:17" s="15" customFormat="1" ht="34.5" customHeight="1" x14ac:dyDescent="0.25">
      <c r="A19" s="136" t="s">
        <v>49</v>
      </c>
      <c r="B19" s="139" t="s">
        <v>50</v>
      </c>
      <c r="C19" s="139" t="s">
        <v>5</v>
      </c>
      <c r="D19" s="12" t="s">
        <v>34</v>
      </c>
      <c r="E19" s="19">
        <f t="shared" si="1"/>
        <v>113299532.53</v>
      </c>
      <c r="F19" s="13">
        <f t="shared" ref="F19:Q19" si="3">F20+F21+F22+F23</f>
        <v>18065652.170000002</v>
      </c>
      <c r="G19" s="13">
        <f t="shared" si="3"/>
        <v>17989665.699999999</v>
      </c>
      <c r="H19" s="14">
        <f t="shared" si="3"/>
        <v>19310653.640000001</v>
      </c>
      <c r="I19" s="13">
        <f t="shared" si="3"/>
        <v>19958783.66</v>
      </c>
      <c r="J19" s="13">
        <f t="shared" si="3"/>
        <v>18959238.68</v>
      </c>
      <c r="K19" s="13">
        <f t="shared" si="3"/>
        <v>19015538.68</v>
      </c>
      <c r="L19" s="13">
        <f t="shared" si="3"/>
        <v>0</v>
      </c>
      <c r="M19" s="13">
        <f t="shared" si="3"/>
        <v>0</v>
      </c>
      <c r="N19" s="13">
        <f t="shared" si="3"/>
        <v>0</v>
      </c>
      <c r="O19" s="13">
        <f t="shared" si="3"/>
        <v>0</v>
      </c>
      <c r="P19" s="13">
        <f t="shared" si="3"/>
        <v>0</v>
      </c>
      <c r="Q19" s="13">
        <f t="shared" si="3"/>
        <v>0</v>
      </c>
    </row>
    <row r="20" spans="1:17" s="15" customFormat="1" ht="34.5" customHeight="1" x14ac:dyDescent="0.25">
      <c r="A20" s="137"/>
      <c r="B20" s="140"/>
      <c r="C20" s="140"/>
      <c r="D20" s="16" t="s">
        <v>21</v>
      </c>
      <c r="E20" s="19">
        <f t="shared" si="1"/>
        <v>28885500</v>
      </c>
      <c r="F20" s="17">
        <v>4793500</v>
      </c>
      <c r="G20" s="17">
        <v>4696700</v>
      </c>
      <c r="H20" s="18">
        <v>4682500</v>
      </c>
      <c r="I20" s="17">
        <v>4794200</v>
      </c>
      <c r="J20" s="17">
        <v>4923000</v>
      </c>
      <c r="K20" s="17">
        <v>4995600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</row>
    <row r="21" spans="1:17" s="15" customFormat="1" ht="34.5" customHeight="1" x14ac:dyDescent="0.25">
      <c r="A21" s="137"/>
      <c r="B21" s="140"/>
      <c r="C21" s="140"/>
      <c r="D21" s="16" t="s">
        <v>22</v>
      </c>
      <c r="E21" s="19">
        <f t="shared" si="1"/>
        <v>79280473.700000003</v>
      </c>
      <c r="F21" s="17">
        <v>11952727</v>
      </c>
      <c r="G21" s="17">
        <v>12209400</v>
      </c>
      <c r="H21" s="18">
        <v>13205700</v>
      </c>
      <c r="I21" s="17">
        <v>13856469.34</v>
      </c>
      <c r="J21" s="17">
        <v>14036238.68</v>
      </c>
      <c r="K21" s="17">
        <v>14019938.68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</row>
    <row r="22" spans="1:17" s="15" customFormat="1" ht="34.5" customHeight="1" x14ac:dyDescent="0.25">
      <c r="A22" s="137"/>
      <c r="B22" s="140"/>
      <c r="C22" s="140"/>
      <c r="D22" s="16" t="s">
        <v>23</v>
      </c>
      <c r="E22" s="13">
        <f t="shared" si="1"/>
        <v>5133558.83</v>
      </c>
      <c r="F22" s="17">
        <v>1319425.17</v>
      </c>
      <c r="G22" s="17">
        <v>1083565.7</v>
      </c>
      <c r="H22" s="18">
        <v>1422453.64</v>
      </c>
      <c r="I22" s="17">
        <v>1308114.32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</row>
    <row r="23" spans="1:17" s="15" customFormat="1" ht="34.5" customHeight="1" x14ac:dyDescent="0.25">
      <c r="A23" s="138"/>
      <c r="B23" s="141"/>
      <c r="C23" s="141"/>
      <c r="D23" s="16" t="s">
        <v>24</v>
      </c>
      <c r="E23" s="13">
        <f t="shared" si="1"/>
        <v>0</v>
      </c>
      <c r="F23" s="17">
        <v>0</v>
      </c>
      <c r="G23" s="17">
        <v>0</v>
      </c>
      <c r="H23" s="18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</row>
    <row r="24" spans="1:17" s="15" customFormat="1" ht="34.5" customHeight="1" x14ac:dyDescent="0.25">
      <c r="A24" s="136" t="s">
        <v>51</v>
      </c>
      <c r="B24" s="139" t="s">
        <v>52</v>
      </c>
      <c r="C24" s="139" t="s">
        <v>53</v>
      </c>
      <c r="D24" s="12" t="s">
        <v>34</v>
      </c>
      <c r="E24" s="13">
        <f t="shared" si="1"/>
        <v>501479205.71000004</v>
      </c>
      <c r="F24" s="13">
        <f t="shared" ref="F24:Q24" si="4">F25+F26+F27+F28</f>
        <v>48707719.240000002</v>
      </c>
      <c r="G24" s="13">
        <f t="shared" si="4"/>
        <v>47272447.32</v>
      </c>
      <c r="H24" s="14">
        <f t="shared" si="4"/>
        <v>47930700.130000003</v>
      </c>
      <c r="I24" s="13">
        <f t="shared" si="4"/>
        <v>48880119.020000003</v>
      </c>
      <c r="J24" s="13">
        <f t="shared" si="4"/>
        <v>45930204</v>
      </c>
      <c r="K24" s="13">
        <f t="shared" si="4"/>
        <v>44938024</v>
      </c>
      <c r="L24" s="13">
        <f t="shared" si="4"/>
        <v>36303332</v>
      </c>
      <c r="M24" s="13">
        <f t="shared" si="4"/>
        <v>36303332</v>
      </c>
      <c r="N24" s="13">
        <f t="shared" si="4"/>
        <v>36303332</v>
      </c>
      <c r="O24" s="13">
        <f t="shared" si="4"/>
        <v>36303332</v>
      </c>
      <c r="P24" s="13">
        <f t="shared" si="4"/>
        <v>36303332</v>
      </c>
      <c r="Q24" s="13">
        <f t="shared" si="4"/>
        <v>36303332</v>
      </c>
    </row>
    <row r="25" spans="1:17" s="15" customFormat="1" ht="34.5" customHeight="1" x14ac:dyDescent="0.25">
      <c r="A25" s="137"/>
      <c r="B25" s="140"/>
      <c r="C25" s="140"/>
      <c r="D25" s="16" t="s">
        <v>21</v>
      </c>
      <c r="E25" s="13">
        <f t="shared" si="1"/>
        <v>0</v>
      </c>
      <c r="F25" s="17">
        <v>0</v>
      </c>
      <c r="G25" s="17">
        <v>0</v>
      </c>
      <c r="H25" s="18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</row>
    <row r="26" spans="1:17" s="15" customFormat="1" ht="34.5" customHeight="1" x14ac:dyDescent="0.25">
      <c r="A26" s="137"/>
      <c r="B26" s="140"/>
      <c r="C26" s="140"/>
      <c r="D26" s="16" t="s">
        <v>22</v>
      </c>
      <c r="E26" s="13">
        <f t="shared" si="1"/>
        <v>0</v>
      </c>
      <c r="F26" s="17">
        <v>0</v>
      </c>
      <c r="G26" s="17">
        <v>0</v>
      </c>
      <c r="H26" s="18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</row>
    <row r="27" spans="1:17" s="15" customFormat="1" ht="34.5" customHeight="1" x14ac:dyDescent="0.25">
      <c r="A27" s="137"/>
      <c r="B27" s="140"/>
      <c r="C27" s="140"/>
      <c r="D27" s="16" t="s">
        <v>23</v>
      </c>
      <c r="E27" s="13">
        <f t="shared" si="1"/>
        <v>501479205.71000004</v>
      </c>
      <c r="F27" s="17">
        <v>48707719.240000002</v>
      </c>
      <c r="G27" s="17">
        <v>47272447.32</v>
      </c>
      <c r="H27" s="18">
        <v>47930700.130000003</v>
      </c>
      <c r="I27" s="17">
        <v>48880119.020000003</v>
      </c>
      <c r="J27" s="17">
        <v>45930204</v>
      </c>
      <c r="K27" s="17">
        <v>44938024</v>
      </c>
      <c r="L27" s="17">
        <v>36303332</v>
      </c>
      <c r="M27" s="17">
        <v>36303332</v>
      </c>
      <c r="N27" s="17">
        <v>36303332</v>
      </c>
      <c r="O27" s="17">
        <v>36303332</v>
      </c>
      <c r="P27" s="17">
        <v>36303332</v>
      </c>
      <c r="Q27" s="17">
        <v>36303332</v>
      </c>
    </row>
    <row r="28" spans="1:17" s="15" customFormat="1" ht="34.5" customHeight="1" x14ac:dyDescent="0.25">
      <c r="A28" s="138"/>
      <c r="B28" s="141"/>
      <c r="C28" s="141"/>
      <c r="D28" s="16" t="s">
        <v>24</v>
      </c>
      <c r="E28" s="13">
        <f t="shared" si="1"/>
        <v>0</v>
      </c>
      <c r="F28" s="17">
        <v>0</v>
      </c>
      <c r="G28" s="17">
        <v>0</v>
      </c>
      <c r="H28" s="18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15" customFormat="1" ht="34.5" customHeight="1" x14ac:dyDescent="0.25">
      <c r="A29" s="136" t="s">
        <v>54</v>
      </c>
      <c r="B29" s="139" t="s">
        <v>55</v>
      </c>
      <c r="C29" s="139" t="s">
        <v>5</v>
      </c>
      <c r="D29" s="12" t="s">
        <v>34</v>
      </c>
      <c r="E29" s="13">
        <f t="shared" si="1"/>
        <v>208913270.86000001</v>
      </c>
      <c r="F29" s="13">
        <f t="shared" ref="F29:Q29" si="5">F30+F31+F32+F33</f>
        <v>1058415.1200000001</v>
      </c>
      <c r="G29" s="13">
        <f t="shared" si="5"/>
        <v>0</v>
      </c>
      <c r="H29" s="14">
        <f t="shared" si="5"/>
        <v>1928711.62</v>
      </c>
      <c r="I29" s="13">
        <f t="shared" si="5"/>
        <v>6616144.1200000001</v>
      </c>
      <c r="J29" s="13">
        <f t="shared" si="5"/>
        <v>25000000</v>
      </c>
      <c r="K29" s="13">
        <f t="shared" si="5"/>
        <v>25000000</v>
      </c>
      <c r="L29" s="13">
        <f t="shared" si="5"/>
        <v>24885000</v>
      </c>
      <c r="M29" s="13">
        <f t="shared" si="5"/>
        <v>24885000</v>
      </c>
      <c r="N29" s="13">
        <f t="shared" si="5"/>
        <v>24885000</v>
      </c>
      <c r="O29" s="13">
        <f t="shared" si="5"/>
        <v>24885000</v>
      </c>
      <c r="P29" s="13">
        <f t="shared" si="5"/>
        <v>24885000</v>
      </c>
      <c r="Q29" s="13">
        <f t="shared" si="5"/>
        <v>24885000</v>
      </c>
    </row>
    <row r="30" spans="1:17" s="15" customFormat="1" ht="34.5" customHeight="1" x14ac:dyDescent="0.25">
      <c r="A30" s="137"/>
      <c r="B30" s="140"/>
      <c r="C30" s="140"/>
      <c r="D30" s="16" t="s">
        <v>21</v>
      </c>
      <c r="E30" s="13">
        <f t="shared" si="1"/>
        <v>0</v>
      </c>
      <c r="F30" s="17">
        <v>0</v>
      </c>
      <c r="G30" s="17">
        <v>0</v>
      </c>
      <c r="H30" s="18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5" customFormat="1" ht="34.5" customHeight="1" x14ac:dyDescent="0.25">
      <c r="A31" s="137"/>
      <c r="B31" s="140"/>
      <c r="C31" s="140"/>
      <c r="D31" s="16" t="s">
        <v>22</v>
      </c>
      <c r="E31" s="13">
        <f t="shared" si="1"/>
        <v>0</v>
      </c>
      <c r="F31" s="17">
        <v>0</v>
      </c>
      <c r="G31" s="17">
        <v>0</v>
      </c>
      <c r="H31" s="18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5" customFormat="1" ht="34.5" customHeight="1" x14ac:dyDescent="0.25">
      <c r="A32" s="137"/>
      <c r="B32" s="140"/>
      <c r="C32" s="140"/>
      <c r="D32" s="16" t="s">
        <v>23</v>
      </c>
      <c r="E32" s="13">
        <f t="shared" si="1"/>
        <v>208913270.86000001</v>
      </c>
      <c r="F32" s="17">
        <v>1058415.1200000001</v>
      </c>
      <c r="G32" s="17">
        <v>0</v>
      </c>
      <c r="H32" s="18">
        <v>1928711.62</v>
      </c>
      <c r="I32" s="17">
        <v>6616144.1200000001</v>
      </c>
      <c r="J32" s="17">
        <v>25000000</v>
      </c>
      <c r="K32" s="17">
        <v>25000000</v>
      </c>
      <c r="L32" s="17">
        <v>24885000</v>
      </c>
      <c r="M32" s="17">
        <v>24885000</v>
      </c>
      <c r="N32" s="17">
        <v>24885000</v>
      </c>
      <c r="O32" s="17">
        <v>24885000</v>
      </c>
      <c r="P32" s="17">
        <v>24885000</v>
      </c>
      <c r="Q32" s="17">
        <v>24885000</v>
      </c>
    </row>
    <row r="33" spans="1:17" s="15" customFormat="1" ht="34.5" customHeight="1" x14ac:dyDescent="0.25">
      <c r="A33" s="138"/>
      <c r="B33" s="141"/>
      <c r="C33" s="141"/>
      <c r="D33" s="16" t="s">
        <v>24</v>
      </c>
      <c r="E33" s="13">
        <f t="shared" si="1"/>
        <v>0</v>
      </c>
      <c r="F33" s="17">
        <v>0</v>
      </c>
      <c r="G33" s="17">
        <v>0</v>
      </c>
      <c r="H33" s="18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</row>
    <row r="34" spans="1:17" s="15" customFormat="1" ht="32.25" customHeight="1" x14ac:dyDescent="0.25">
      <c r="A34" s="136" t="s">
        <v>56</v>
      </c>
      <c r="B34" s="139" t="s">
        <v>63</v>
      </c>
      <c r="C34" s="142" t="s">
        <v>64</v>
      </c>
      <c r="D34" s="12" t="s">
        <v>34</v>
      </c>
      <c r="E34" s="13">
        <f t="shared" si="1"/>
        <v>11565578.800000001</v>
      </c>
      <c r="F34" s="13">
        <f t="shared" ref="F34:Q34" si="6">F35+F36+F37+F38</f>
        <v>760015.75</v>
      </c>
      <c r="G34" s="13">
        <f t="shared" si="6"/>
        <v>317407.87</v>
      </c>
      <c r="H34" s="14">
        <f t="shared" si="6"/>
        <v>831351.26</v>
      </c>
      <c r="I34" s="13">
        <f t="shared" si="6"/>
        <v>1720503.92</v>
      </c>
      <c r="J34" s="13">
        <f t="shared" si="6"/>
        <v>992700</v>
      </c>
      <c r="K34" s="13">
        <f t="shared" si="6"/>
        <v>971200</v>
      </c>
      <c r="L34" s="13">
        <f t="shared" si="6"/>
        <v>995400</v>
      </c>
      <c r="M34" s="13">
        <f t="shared" si="6"/>
        <v>995400</v>
      </c>
      <c r="N34" s="13">
        <f t="shared" si="6"/>
        <v>995400</v>
      </c>
      <c r="O34" s="13">
        <f t="shared" si="6"/>
        <v>995400</v>
      </c>
      <c r="P34" s="13">
        <f t="shared" si="6"/>
        <v>995400</v>
      </c>
      <c r="Q34" s="13">
        <f t="shared" si="6"/>
        <v>995400</v>
      </c>
    </row>
    <row r="35" spans="1:17" s="15" customFormat="1" ht="32.25" customHeight="1" x14ac:dyDescent="0.25">
      <c r="A35" s="137"/>
      <c r="B35" s="140"/>
      <c r="C35" s="143"/>
      <c r="D35" s="16" t="s">
        <v>21</v>
      </c>
      <c r="E35" s="13">
        <f t="shared" si="1"/>
        <v>0</v>
      </c>
      <c r="F35" s="17">
        <v>0</v>
      </c>
      <c r="G35" s="17">
        <v>0</v>
      </c>
      <c r="H35" s="18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s="15" customFormat="1" ht="32.25" customHeight="1" x14ac:dyDescent="0.25">
      <c r="A36" s="137"/>
      <c r="B36" s="140"/>
      <c r="C36" s="143"/>
      <c r="D36" s="16" t="s">
        <v>22</v>
      </c>
      <c r="E36" s="13">
        <f t="shared" si="1"/>
        <v>0</v>
      </c>
      <c r="F36" s="17">
        <v>0</v>
      </c>
      <c r="G36" s="17">
        <v>0</v>
      </c>
      <c r="H36" s="18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s="15" customFormat="1" ht="32.25" customHeight="1" x14ac:dyDescent="0.25">
      <c r="A37" s="137"/>
      <c r="B37" s="140"/>
      <c r="C37" s="143"/>
      <c r="D37" s="16" t="s">
        <v>23</v>
      </c>
      <c r="E37" s="13">
        <f t="shared" si="1"/>
        <v>11565578.800000001</v>
      </c>
      <c r="F37" s="17">
        <v>760015.75</v>
      </c>
      <c r="G37" s="17">
        <v>317407.87</v>
      </c>
      <c r="H37" s="18">
        <v>831351.26</v>
      </c>
      <c r="I37" s="17">
        <v>1720503.92</v>
      </c>
      <c r="J37" s="17">
        <v>992700</v>
      </c>
      <c r="K37" s="17">
        <v>971200</v>
      </c>
      <c r="L37" s="17">
        <v>995400</v>
      </c>
      <c r="M37" s="17">
        <v>995400</v>
      </c>
      <c r="N37" s="17">
        <v>995400</v>
      </c>
      <c r="O37" s="17">
        <v>995400</v>
      </c>
      <c r="P37" s="17">
        <v>995400</v>
      </c>
      <c r="Q37" s="17">
        <v>995400</v>
      </c>
    </row>
    <row r="38" spans="1:17" s="15" customFormat="1" ht="32.25" customHeight="1" x14ac:dyDescent="0.25">
      <c r="A38" s="138"/>
      <c r="B38" s="141"/>
      <c r="C38" s="144"/>
      <c r="D38" s="16" t="s">
        <v>24</v>
      </c>
      <c r="E38" s="13">
        <f t="shared" si="1"/>
        <v>0</v>
      </c>
      <c r="F38" s="17">
        <v>0</v>
      </c>
      <c r="G38" s="17">
        <v>0</v>
      </c>
      <c r="H38" s="18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7" customFormat="1" ht="32.25" customHeight="1" x14ac:dyDescent="0.25">
      <c r="A39" s="145"/>
      <c r="B39" s="148" t="s">
        <v>65</v>
      </c>
      <c r="C39" s="151"/>
      <c r="D39" s="12" t="s">
        <v>34</v>
      </c>
      <c r="E39" s="13">
        <f t="shared" si="1"/>
        <v>2744301573.9499998</v>
      </c>
      <c r="F39" s="13">
        <f t="shared" ref="F39:Q39" si="7">F40+F41+F42+F43</f>
        <v>263656112.72999999</v>
      </c>
      <c r="G39" s="13">
        <f t="shared" si="7"/>
        <v>263622131.91</v>
      </c>
      <c r="H39" s="14">
        <f t="shared" si="7"/>
        <v>264330957.93999997</v>
      </c>
      <c r="I39" s="13">
        <f t="shared" si="7"/>
        <v>232936762.00999999</v>
      </c>
      <c r="J39" s="13">
        <f t="shared" si="7"/>
        <v>226804988.68000001</v>
      </c>
      <c r="K39" s="13">
        <f t="shared" si="7"/>
        <v>222347018.68000001</v>
      </c>
      <c r="L39" s="13">
        <f t="shared" si="7"/>
        <v>211767267</v>
      </c>
      <c r="M39" s="13">
        <f t="shared" si="7"/>
        <v>211767267</v>
      </c>
      <c r="N39" s="13">
        <f t="shared" si="7"/>
        <v>211767267</v>
      </c>
      <c r="O39" s="13">
        <f t="shared" si="7"/>
        <v>211767267</v>
      </c>
      <c r="P39" s="13">
        <f t="shared" si="7"/>
        <v>211767267</v>
      </c>
      <c r="Q39" s="13">
        <f t="shared" si="7"/>
        <v>211767267</v>
      </c>
    </row>
    <row r="40" spans="1:17" s="7" customFormat="1" ht="32.25" customHeight="1" x14ac:dyDescent="0.25">
      <c r="A40" s="146"/>
      <c r="B40" s="149"/>
      <c r="C40" s="152"/>
      <c r="D40" s="16" t="s">
        <v>21</v>
      </c>
      <c r="E40" s="13">
        <f t="shared" si="1"/>
        <v>32456500</v>
      </c>
      <c r="F40" s="17">
        <f>F10+F15+F20+F25+F30+F35</f>
        <v>8364500</v>
      </c>
      <c r="G40" s="17">
        <f t="shared" ref="G40:Q40" si="8">G10+G15+G20+G25+G30+G35</f>
        <v>4696700</v>
      </c>
      <c r="H40" s="18">
        <f t="shared" si="8"/>
        <v>4682500</v>
      </c>
      <c r="I40" s="17">
        <f t="shared" si="8"/>
        <v>4794200</v>
      </c>
      <c r="J40" s="17">
        <f t="shared" si="8"/>
        <v>4923000</v>
      </c>
      <c r="K40" s="17">
        <f t="shared" si="8"/>
        <v>4995600</v>
      </c>
      <c r="L40" s="17">
        <f t="shared" si="8"/>
        <v>0</v>
      </c>
      <c r="M40" s="17">
        <f t="shared" si="8"/>
        <v>0</v>
      </c>
      <c r="N40" s="17">
        <f t="shared" si="8"/>
        <v>0</v>
      </c>
      <c r="O40" s="17">
        <f t="shared" si="8"/>
        <v>0</v>
      </c>
      <c r="P40" s="17">
        <f t="shared" si="8"/>
        <v>0</v>
      </c>
      <c r="Q40" s="17">
        <f t="shared" si="8"/>
        <v>0</v>
      </c>
    </row>
    <row r="41" spans="1:17" s="7" customFormat="1" ht="32.25" customHeight="1" x14ac:dyDescent="0.25">
      <c r="A41" s="146"/>
      <c r="B41" s="149"/>
      <c r="C41" s="152"/>
      <c r="D41" s="16" t="s">
        <v>22</v>
      </c>
      <c r="E41" s="13">
        <f t="shared" si="1"/>
        <v>79280473.700000003</v>
      </c>
      <c r="F41" s="17">
        <f t="shared" ref="F41:Q43" si="9">F11+F16+F21+F26+F31+F36</f>
        <v>11952727</v>
      </c>
      <c r="G41" s="17">
        <f t="shared" si="9"/>
        <v>12209400</v>
      </c>
      <c r="H41" s="18">
        <f t="shared" si="9"/>
        <v>13205700</v>
      </c>
      <c r="I41" s="17">
        <f t="shared" si="9"/>
        <v>13856469.34</v>
      </c>
      <c r="J41" s="17">
        <f t="shared" si="9"/>
        <v>14036238.68</v>
      </c>
      <c r="K41" s="17">
        <f t="shared" si="9"/>
        <v>14019938.68</v>
      </c>
      <c r="L41" s="17">
        <f t="shared" si="9"/>
        <v>0</v>
      </c>
      <c r="M41" s="17">
        <f t="shared" si="9"/>
        <v>0</v>
      </c>
      <c r="N41" s="17">
        <f t="shared" si="9"/>
        <v>0</v>
      </c>
      <c r="O41" s="17">
        <f t="shared" si="9"/>
        <v>0</v>
      </c>
      <c r="P41" s="17">
        <f t="shared" si="9"/>
        <v>0</v>
      </c>
      <c r="Q41" s="17">
        <f t="shared" si="9"/>
        <v>0</v>
      </c>
    </row>
    <row r="42" spans="1:17" s="7" customFormat="1" ht="32.25" customHeight="1" x14ac:dyDescent="0.25">
      <c r="A42" s="146"/>
      <c r="B42" s="149"/>
      <c r="C42" s="152"/>
      <c r="D42" s="16" t="s">
        <v>23</v>
      </c>
      <c r="E42" s="13">
        <f t="shared" si="1"/>
        <v>2632564600.25</v>
      </c>
      <c r="F42" s="17">
        <f t="shared" si="9"/>
        <v>243338885.72999999</v>
      </c>
      <c r="G42" s="17">
        <f t="shared" si="9"/>
        <v>246716031.91</v>
      </c>
      <c r="H42" s="18">
        <f t="shared" si="9"/>
        <v>246442757.93999997</v>
      </c>
      <c r="I42" s="17">
        <f t="shared" si="9"/>
        <v>214286092.66999999</v>
      </c>
      <c r="J42" s="17">
        <f t="shared" si="9"/>
        <v>207845750</v>
      </c>
      <c r="K42" s="17">
        <f t="shared" si="9"/>
        <v>203331480</v>
      </c>
      <c r="L42" s="17">
        <f t="shared" si="9"/>
        <v>211767267</v>
      </c>
      <c r="M42" s="17">
        <f t="shared" si="9"/>
        <v>211767267</v>
      </c>
      <c r="N42" s="17">
        <f t="shared" si="9"/>
        <v>211767267</v>
      </c>
      <c r="O42" s="17">
        <f t="shared" si="9"/>
        <v>211767267</v>
      </c>
      <c r="P42" s="17">
        <f t="shared" si="9"/>
        <v>211767267</v>
      </c>
      <c r="Q42" s="17">
        <f t="shared" si="9"/>
        <v>211767267</v>
      </c>
    </row>
    <row r="43" spans="1:17" s="7" customFormat="1" ht="33.75" customHeight="1" x14ac:dyDescent="0.25">
      <c r="A43" s="147"/>
      <c r="B43" s="150"/>
      <c r="C43" s="153"/>
      <c r="D43" s="16" t="s">
        <v>24</v>
      </c>
      <c r="E43" s="13">
        <f t="shared" si="1"/>
        <v>0</v>
      </c>
      <c r="F43" s="17">
        <f t="shared" si="9"/>
        <v>0</v>
      </c>
      <c r="G43" s="17">
        <f t="shared" si="9"/>
        <v>0</v>
      </c>
      <c r="H43" s="18">
        <f t="shared" si="9"/>
        <v>0</v>
      </c>
      <c r="I43" s="17">
        <f t="shared" si="9"/>
        <v>0</v>
      </c>
      <c r="J43" s="17">
        <f t="shared" si="9"/>
        <v>0</v>
      </c>
      <c r="K43" s="17">
        <f t="shared" si="9"/>
        <v>0</v>
      </c>
      <c r="L43" s="17">
        <f t="shared" si="9"/>
        <v>0</v>
      </c>
      <c r="M43" s="17">
        <f t="shared" si="9"/>
        <v>0</v>
      </c>
      <c r="N43" s="17">
        <f t="shared" si="9"/>
        <v>0</v>
      </c>
      <c r="O43" s="17">
        <f t="shared" si="9"/>
        <v>0</v>
      </c>
      <c r="P43" s="17">
        <f t="shared" si="9"/>
        <v>0</v>
      </c>
      <c r="Q43" s="17">
        <f t="shared" si="9"/>
        <v>0</v>
      </c>
    </row>
    <row r="44" spans="1:17" s="7" customFormat="1" ht="24" customHeight="1" x14ac:dyDescent="0.25">
      <c r="A44" s="154" t="s">
        <v>57</v>
      </c>
      <c r="B44" s="154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</row>
    <row r="45" spans="1:17" s="15" customFormat="1" ht="31.5" customHeight="1" x14ac:dyDescent="0.25">
      <c r="A45" s="136" t="s">
        <v>32</v>
      </c>
      <c r="B45" s="139" t="s">
        <v>66</v>
      </c>
      <c r="C45" s="139" t="s">
        <v>5</v>
      </c>
      <c r="D45" s="12" t="s">
        <v>34</v>
      </c>
      <c r="E45" s="20">
        <f>E46+E47+E48+E49</f>
        <v>43946642.259999998</v>
      </c>
      <c r="F45" s="20">
        <f t="shared" ref="F45:Q45" si="10">F49+F48+F47+F46</f>
        <v>500000</v>
      </c>
      <c r="G45" s="20">
        <f t="shared" si="10"/>
        <v>463003.57</v>
      </c>
      <c r="H45" s="21">
        <f t="shared" si="10"/>
        <v>3082781.14</v>
      </c>
      <c r="I45" s="20">
        <f t="shared" si="10"/>
        <v>7499082.5499999998</v>
      </c>
      <c r="J45" s="20">
        <f t="shared" si="10"/>
        <v>5559120</v>
      </c>
      <c r="K45" s="20">
        <f t="shared" si="10"/>
        <v>5438720</v>
      </c>
      <c r="L45" s="20">
        <f t="shared" si="10"/>
        <v>3567322.5</v>
      </c>
      <c r="M45" s="20">
        <f t="shared" si="10"/>
        <v>3567322.5</v>
      </c>
      <c r="N45" s="20">
        <f t="shared" si="10"/>
        <v>3567322.5</v>
      </c>
      <c r="O45" s="20">
        <f t="shared" si="10"/>
        <v>3567322.5</v>
      </c>
      <c r="P45" s="20">
        <f t="shared" si="10"/>
        <v>3567322.5</v>
      </c>
      <c r="Q45" s="20">
        <f t="shared" si="10"/>
        <v>3567322.5</v>
      </c>
    </row>
    <row r="46" spans="1:17" s="15" customFormat="1" ht="31.5" customHeight="1" x14ac:dyDescent="0.25">
      <c r="A46" s="137"/>
      <c r="B46" s="140"/>
      <c r="C46" s="140"/>
      <c r="D46" s="16" t="s">
        <v>21</v>
      </c>
      <c r="E46" s="20">
        <f>F46+G46+H46+I46+J46+K46+L46+M46+N46+O46+P46+Q46</f>
        <v>0</v>
      </c>
      <c r="F46" s="22">
        <v>0</v>
      </c>
      <c r="G46" s="22">
        <v>0</v>
      </c>
      <c r="H46" s="23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</row>
    <row r="47" spans="1:17" s="15" customFormat="1" ht="31.5" customHeight="1" x14ac:dyDescent="0.25">
      <c r="A47" s="137"/>
      <c r="B47" s="140"/>
      <c r="C47" s="140"/>
      <c r="D47" s="16" t="s">
        <v>22</v>
      </c>
      <c r="E47" s="20">
        <f>F47+G47+H47+I47+J47+K47+L47+M47+N47+O47+P47+Q47</f>
        <v>0</v>
      </c>
      <c r="F47" s="22">
        <v>0</v>
      </c>
      <c r="G47" s="22">
        <v>0</v>
      </c>
      <c r="H47" s="23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</row>
    <row r="48" spans="1:17" s="15" customFormat="1" ht="31.5" customHeight="1" x14ac:dyDescent="0.25">
      <c r="A48" s="137"/>
      <c r="B48" s="140"/>
      <c r="C48" s="140"/>
      <c r="D48" s="16" t="s">
        <v>23</v>
      </c>
      <c r="E48" s="20">
        <f>F48+G48+H48+I48+J48+K48+L48+M48+N48+O48+P48+Q48</f>
        <v>43946642.259999998</v>
      </c>
      <c r="F48" s="22">
        <v>500000</v>
      </c>
      <c r="G48" s="22">
        <v>463003.57</v>
      </c>
      <c r="H48" s="23">
        <v>3082781.14</v>
      </c>
      <c r="I48" s="22">
        <v>7499082.5499999998</v>
      </c>
      <c r="J48" s="22">
        <v>5559120</v>
      </c>
      <c r="K48" s="22">
        <v>5438720</v>
      </c>
      <c r="L48" s="22">
        <v>3567322.5</v>
      </c>
      <c r="M48" s="22">
        <v>3567322.5</v>
      </c>
      <c r="N48" s="22">
        <v>3567322.5</v>
      </c>
      <c r="O48" s="22">
        <v>3567322.5</v>
      </c>
      <c r="P48" s="22">
        <v>3567322.5</v>
      </c>
      <c r="Q48" s="22">
        <v>3567322.5</v>
      </c>
    </row>
    <row r="49" spans="1:17" s="15" customFormat="1" ht="31.5" customHeight="1" x14ac:dyDescent="0.25">
      <c r="A49" s="138"/>
      <c r="B49" s="141"/>
      <c r="C49" s="141"/>
      <c r="D49" s="16" t="s">
        <v>24</v>
      </c>
      <c r="E49" s="20">
        <f>F49+G49+H49+I49+J49+K49+L49+M49+N49+O49+P49+Q49</f>
        <v>0</v>
      </c>
      <c r="F49" s="22">
        <v>0</v>
      </c>
      <c r="G49" s="22">
        <v>0</v>
      </c>
      <c r="H49" s="23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</row>
    <row r="50" spans="1:17" s="7" customFormat="1" ht="31.5" customHeight="1" x14ac:dyDescent="0.25">
      <c r="A50" s="155" t="s">
        <v>33</v>
      </c>
      <c r="B50" s="139" t="s">
        <v>67</v>
      </c>
      <c r="C50" s="139" t="s">
        <v>5</v>
      </c>
      <c r="D50" s="12" t="s">
        <v>34</v>
      </c>
      <c r="E50" s="20">
        <f>E51+E52+E53+E54</f>
        <v>0</v>
      </c>
      <c r="F50" s="20">
        <f t="shared" ref="F50:Q50" si="11">F54+F53+F52+F51</f>
        <v>0</v>
      </c>
      <c r="G50" s="20">
        <f t="shared" si="11"/>
        <v>0</v>
      </c>
      <c r="H50" s="21">
        <f t="shared" si="11"/>
        <v>0</v>
      </c>
      <c r="I50" s="20">
        <f t="shared" si="11"/>
        <v>0</v>
      </c>
      <c r="J50" s="20">
        <f t="shared" si="11"/>
        <v>0</v>
      </c>
      <c r="K50" s="20">
        <f t="shared" si="11"/>
        <v>0</v>
      </c>
      <c r="L50" s="20">
        <f t="shared" si="11"/>
        <v>0</v>
      </c>
      <c r="M50" s="20">
        <f t="shared" si="11"/>
        <v>0</v>
      </c>
      <c r="N50" s="20">
        <f t="shared" si="11"/>
        <v>0</v>
      </c>
      <c r="O50" s="20">
        <f t="shared" si="11"/>
        <v>0</v>
      </c>
      <c r="P50" s="20">
        <f t="shared" si="11"/>
        <v>0</v>
      </c>
      <c r="Q50" s="20">
        <f t="shared" si="11"/>
        <v>0</v>
      </c>
    </row>
    <row r="51" spans="1:17" s="7" customFormat="1" ht="31.5" customHeight="1" x14ac:dyDescent="0.25">
      <c r="A51" s="155"/>
      <c r="B51" s="140"/>
      <c r="C51" s="140"/>
      <c r="D51" s="16" t="s">
        <v>21</v>
      </c>
      <c r="E51" s="20">
        <f>F51+G51+H51+I51+J51+K51+L51+M51+N51+O51+P51+Q51</f>
        <v>0</v>
      </c>
      <c r="F51" s="22">
        <v>0</v>
      </c>
      <c r="G51" s="22">
        <v>0</v>
      </c>
      <c r="H51" s="23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</row>
    <row r="52" spans="1:17" s="7" customFormat="1" ht="31.5" customHeight="1" x14ac:dyDescent="0.25">
      <c r="A52" s="155"/>
      <c r="B52" s="140"/>
      <c r="C52" s="140"/>
      <c r="D52" s="16" t="s">
        <v>22</v>
      </c>
      <c r="E52" s="20">
        <f>F52+G52+H52+I52+J52+K52+L52+M52+N52+O52+P52+Q52</f>
        <v>0</v>
      </c>
      <c r="F52" s="22">
        <v>0</v>
      </c>
      <c r="G52" s="22">
        <v>0</v>
      </c>
      <c r="H52" s="23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</row>
    <row r="53" spans="1:17" s="7" customFormat="1" ht="31.5" customHeight="1" x14ac:dyDescent="0.25">
      <c r="A53" s="155"/>
      <c r="B53" s="140"/>
      <c r="C53" s="140"/>
      <c r="D53" s="16" t="s">
        <v>23</v>
      </c>
      <c r="E53" s="20">
        <f>F53+G53+H53+I53+J53+K53+L53+M53+N53+O53+P53+Q53</f>
        <v>0</v>
      </c>
      <c r="F53" s="22">
        <v>0</v>
      </c>
      <c r="G53" s="22">
        <v>0</v>
      </c>
      <c r="H53" s="23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</row>
    <row r="54" spans="1:17" s="7" customFormat="1" ht="31.5" customHeight="1" x14ac:dyDescent="0.25">
      <c r="A54" s="155"/>
      <c r="B54" s="141"/>
      <c r="C54" s="141"/>
      <c r="D54" s="16" t="s">
        <v>24</v>
      </c>
      <c r="E54" s="20">
        <f>F54+G54+H54+I54+J54+K54+L54+M54+N54+O54+P54+Q54</f>
        <v>0</v>
      </c>
      <c r="F54" s="22">
        <v>0</v>
      </c>
      <c r="G54" s="22">
        <v>0</v>
      </c>
      <c r="H54" s="23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</row>
    <row r="55" spans="1:17" s="7" customFormat="1" ht="31.5" customHeight="1" x14ac:dyDescent="0.25">
      <c r="A55" s="145"/>
      <c r="B55" s="148" t="s">
        <v>68</v>
      </c>
      <c r="C55" s="151"/>
      <c r="D55" s="12" t="s">
        <v>34</v>
      </c>
      <c r="E55" s="20">
        <f>E56+E57+E58+E59</f>
        <v>43946642.259999998</v>
      </c>
      <c r="F55" s="20">
        <f t="shared" ref="F55:Q55" si="12">F59+F58+F57+F56</f>
        <v>500000</v>
      </c>
      <c r="G55" s="20">
        <f t="shared" si="12"/>
        <v>463003.57</v>
      </c>
      <c r="H55" s="21">
        <f t="shared" si="12"/>
        <v>3082781.14</v>
      </c>
      <c r="I55" s="20">
        <f t="shared" si="12"/>
        <v>7499082.5499999998</v>
      </c>
      <c r="J55" s="20">
        <f t="shared" si="12"/>
        <v>5559120</v>
      </c>
      <c r="K55" s="20">
        <f t="shared" si="12"/>
        <v>5438720</v>
      </c>
      <c r="L55" s="20">
        <f t="shared" si="12"/>
        <v>3567322.5</v>
      </c>
      <c r="M55" s="20">
        <f t="shared" si="12"/>
        <v>3567322.5</v>
      </c>
      <c r="N55" s="20">
        <f t="shared" si="12"/>
        <v>3567322.5</v>
      </c>
      <c r="O55" s="20">
        <f t="shared" si="12"/>
        <v>3567322.5</v>
      </c>
      <c r="P55" s="20">
        <f t="shared" si="12"/>
        <v>3567322.5</v>
      </c>
      <c r="Q55" s="20">
        <f t="shared" si="12"/>
        <v>3567322.5</v>
      </c>
    </row>
    <row r="56" spans="1:17" s="7" customFormat="1" ht="31.5" customHeight="1" x14ac:dyDescent="0.25">
      <c r="A56" s="146"/>
      <c r="B56" s="149"/>
      <c r="C56" s="152"/>
      <c r="D56" s="16" t="s">
        <v>21</v>
      </c>
      <c r="E56" s="20">
        <f>F56+G56+H56+I56+J56+K56+L56+M56+N56+O56+P56+Q56</f>
        <v>0</v>
      </c>
      <c r="F56" s="22">
        <f>F46+F51</f>
        <v>0</v>
      </c>
      <c r="G56" s="22">
        <f t="shared" ref="G56:Q56" si="13">G46+G51</f>
        <v>0</v>
      </c>
      <c r="H56" s="23">
        <f t="shared" si="13"/>
        <v>0</v>
      </c>
      <c r="I56" s="22">
        <f t="shared" si="13"/>
        <v>0</v>
      </c>
      <c r="J56" s="22">
        <f t="shared" si="13"/>
        <v>0</v>
      </c>
      <c r="K56" s="22">
        <f t="shared" si="13"/>
        <v>0</v>
      </c>
      <c r="L56" s="22">
        <f t="shared" si="13"/>
        <v>0</v>
      </c>
      <c r="M56" s="22">
        <f t="shared" si="13"/>
        <v>0</v>
      </c>
      <c r="N56" s="22">
        <f t="shared" si="13"/>
        <v>0</v>
      </c>
      <c r="O56" s="22">
        <f t="shared" si="13"/>
        <v>0</v>
      </c>
      <c r="P56" s="22">
        <f t="shared" si="13"/>
        <v>0</v>
      </c>
      <c r="Q56" s="22">
        <f t="shared" si="13"/>
        <v>0</v>
      </c>
    </row>
    <row r="57" spans="1:17" s="7" customFormat="1" ht="31.5" customHeight="1" x14ac:dyDescent="0.25">
      <c r="A57" s="146"/>
      <c r="B57" s="149"/>
      <c r="C57" s="152"/>
      <c r="D57" s="16" t="s">
        <v>22</v>
      </c>
      <c r="E57" s="20">
        <f>F57+G57+H57+I57+J57+K57+L57+M57+N57+O57+P57+Q57</f>
        <v>0</v>
      </c>
      <c r="F57" s="22">
        <f t="shared" ref="F57:Q59" si="14">F47+F52</f>
        <v>0</v>
      </c>
      <c r="G57" s="22">
        <f t="shared" si="14"/>
        <v>0</v>
      </c>
      <c r="H57" s="23">
        <f t="shared" si="14"/>
        <v>0</v>
      </c>
      <c r="I57" s="22">
        <f t="shared" si="14"/>
        <v>0</v>
      </c>
      <c r="J57" s="22">
        <f t="shared" si="14"/>
        <v>0</v>
      </c>
      <c r="K57" s="22">
        <f t="shared" si="14"/>
        <v>0</v>
      </c>
      <c r="L57" s="22">
        <f t="shared" si="14"/>
        <v>0</v>
      </c>
      <c r="M57" s="22">
        <f t="shared" si="14"/>
        <v>0</v>
      </c>
      <c r="N57" s="22">
        <f t="shared" si="14"/>
        <v>0</v>
      </c>
      <c r="O57" s="22">
        <f t="shared" si="14"/>
        <v>0</v>
      </c>
      <c r="P57" s="22">
        <f t="shared" si="14"/>
        <v>0</v>
      </c>
      <c r="Q57" s="22">
        <f t="shared" si="14"/>
        <v>0</v>
      </c>
    </row>
    <row r="58" spans="1:17" s="7" customFormat="1" ht="31.5" customHeight="1" x14ac:dyDescent="0.25">
      <c r="A58" s="146"/>
      <c r="B58" s="149"/>
      <c r="C58" s="152"/>
      <c r="D58" s="16" t="s">
        <v>23</v>
      </c>
      <c r="E58" s="20">
        <f>F58+G58+H58+I58+J58+K58+L58+M58+N58+O58+P58+Q58</f>
        <v>43946642.259999998</v>
      </c>
      <c r="F58" s="22">
        <f t="shared" si="14"/>
        <v>500000</v>
      </c>
      <c r="G58" s="22">
        <f t="shared" si="14"/>
        <v>463003.57</v>
      </c>
      <c r="H58" s="23">
        <f t="shared" si="14"/>
        <v>3082781.14</v>
      </c>
      <c r="I58" s="22">
        <f t="shared" si="14"/>
        <v>7499082.5499999998</v>
      </c>
      <c r="J58" s="22">
        <f t="shared" si="14"/>
        <v>5559120</v>
      </c>
      <c r="K58" s="22">
        <f t="shared" si="14"/>
        <v>5438720</v>
      </c>
      <c r="L58" s="22">
        <f t="shared" si="14"/>
        <v>3567322.5</v>
      </c>
      <c r="M58" s="22">
        <f t="shared" si="14"/>
        <v>3567322.5</v>
      </c>
      <c r="N58" s="22">
        <f t="shared" si="14"/>
        <v>3567322.5</v>
      </c>
      <c r="O58" s="22">
        <f t="shared" si="14"/>
        <v>3567322.5</v>
      </c>
      <c r="P58" s="22">
        <f t="shared" si="14"/>
        <v>3567322.5</v>
      </c>
      <c r="Q58" s="22">
        <f t="shared" si="14"/>
        <v>3567322.5</v>
      </c>
    </row>
    <row r="59" spans="1:17" s="7" customFormat="1" ht="31.5" customHeight="1" x14ac:dyDescent="0.25">
      <c r="A59" s="147"/>
      <c r="B59" s="150"/>
      <c r="C59" s="153"/>
      <c r="D59" s="16" t="s">
        <v>24</v>
      </c>
      <c r="E59" s="20">
        <f>F59+G59+H59+I59+J59+K59+L59+M59+N59+O59+P59+Q59</f>
        <v>0</v>
      </c>
      <c r="F59" s="22">
        <f t="shared" si="14"/>
        <v>0</v>
      </c>
      <c r="G59" s="22">
        <f t="shared" si="14"/>
        <v>0</v>
      </c>
      <c r="H59" s="23">
        <f t="shared" si="14"/>
        <v>0</v>
      </c>
      <c r="I59" s="22">
        <f t="shared" si="14"/>
        <v>0</v>
      </c>
      <c r="J59" s="22">
        <f t="shared" si="14"/>
        <v>0</v>
      </c>
      <c r="K59" s="22">
        <f t="shared" si="14"/>
        <v>0</v>
      </c>
      <c r="L59" s="22">
        <f t="shared" si="14"/>
        <v>0</v>
      </c>
      <c r="M59" s="22">
        <f t="shared" si="14"/>
        <v>0</v>
      </c>
      <c r="N59" s="22">
        <f t="shared" si="14"/>
        <v>0</v>
      </c>
      <c r="O59" s="22">
        <f t="shared" si="14"/>
        <v>0</v>
      </c>
      <c r="P59" s="22">
        <f t="shared" si="14"/>
        <v>0</v>
      </c>
      <c r="Q59" s="22">
        <f t="shared" si="14"/>
        <v>0</v>
      </c>
    </row>
    <row r="60" spans="1:17" s="7" customFormat="1" ht="32.25" customHeight="1" x14ac:dyDescent="0.25">
      <c r="A60" s="156" t="s">
        <v>69</v>
      </c>
      <c r="B60" s="157"/>
      <c r="C60" s="151"/>
      <c r="D60" s="12" t="s">
        <v>34</v>
      </c>
      <c r="E60" s="20">
        <f>E61+E62+E63+E64</f>
        <v>2788248216.21</v>
      </c>
      <c r="F60" s="20">
        <f t="shared" ref="F60:Q60" si="15">F61+F62+F63+F64</f>
        <v>264156112.72999999</v>
      </c>
      <c r="G60" s="20">
        <f t="shared" si="15"/>
        <v>264085135.47999999</v>
      </c>
      <c r="H60" s="21">
        <f t="shared" si="15"/>
        <v>267413739.07999995</v>
      </c>
      <c r="I60" s="20">
        <f t="shared" si="15"/>
        <v>240435844.56</v>
      </c>
      <c r="J60" s="20">
        <f t="shared" si="15"/>
        <v>232364108.68000001</v>
      </c>
      <c r="K60" s="20">
        <f t="shared" si="15"/>
        <v>227785738.68000001</v>
      </c>
      <c r="L60" s="20">
        <f t="shared" si="15"/>
        <v>215334589.5</v>
      </c>
      <c r="M60" s="20">
        <f t="shared" si="15"/>
        <v>215334589.5</v>
      </c>
      <c r="N60" s="20">
        <f t="shared" si="15"/>
        <v>215334589.5</v>
      </c>
      <c r="O60" s="20">
        <f t="shared" si="15"/>
        <v>215334589.5</v>
      </c>
      <c r="P60" s="20">
        <f t="shared" si="15"/>
        <v>215334589.5</v>
      </c>
      <c r="Q60" s="20">
        <f t="shared" si="15"/>
        <v>215334589.5</v>
      </c>
    </row>
    <row r="61" spans="1:17" s="7" customFormat="1" ht="32.25" customHeight="1" x14ac:dyDescent="0.25">
      <c r="A61" s="158"/>
      <c r="B61" s="159"/>
      <c r="C61" s="152"/>
      <c r="D61" s="16" t="s">
        <v>21</v>
      </c>
      <c r="E61" s="20">
        <f>F61+G61+H61+I61+J61+K61+L61+M61+N61+O61+P61+Q61</f>
        <v>32456500</v>
      </c>
      <c r="F61" s="22">
        <f t="shared" ref="F61:Q64" si="16">F40+F56</f>
        <v>8364500</v>
      </c>
      <c r="G61" s="22">
        <f t="shared" si="16"/>
        <v>4696700</v>
      </c>
      <c r="H61" s="23">
        <f t="shared" si="16"/>
        <v>4682500</v>
      </c>
      <c r="I61" s="22">
        <f t="shared" si="16"/>
        <v>4794200</v>
      </c>
      <c r="J61" s="22">
        <f t="shared" si="16"/>
        <v>4923000</v>
      </c>
      <c r="K61" s="22">
        <f t="shared" si="16"/>
        <v>4995600</v>
      </c>
      <c r="L61" s="22">
        <f t="shared" si="16"/>
        <v>0</v>
      </c>
      <c r="M61" s="22">
        <f t="shared" si="16"/>
        <v>0</v>
      </c>
      <c r="N61" s="22">
        <f t="shared" si="16"/>
        <v>0</v>
      </c>
      <c r="O61" s="22">
        <f t="shared" si="16"/>
        <v>0</v>
      </c>
      <c r="P61" s="22">
        <f t="shared" si="16"/>
        <v>0</v>
      </c>
      <c r="Q61" s="22">
        <f t="shared" si="16"/>
        <v>0</v>
      </c>
    </row>
    <row r="62" spans="1:17" s="7" customFormat="1" ht="32.25" customHeight="1" x14ac:dyDescent="0.25">
      <c r="A62" s="158"/>
      <c r="B62" s="159"/>
      <c r="C62" s="152"/>
      <c r="D62" s="16" t="s">
        <v>22</v>
      </c>
      <c r="E62" s="20">
        <f>F62+G62+H62+I62+J62+K62+L62+M62+N62+O62+P62+Q62</f>
        <v>79280473.700000003</v>
      </c>
      <c r="F62" s="22">
        <f t="shared" si="16"/>
        <v>11952727</v>
      </c>
      <c r="G62" s="22">
        <f t="shared" si="16"/>
        <v>12209400</v>
      </c>
      <c r="H62" s="23">
        <f t="shared" si="16"/>
        <v>13205700</v>
      </c>
      <c r="I62" s="22">
        <f t="shared" si="16"/>
        <v>13856469.34</v>
      </c>
      <c r="J62" s="22">
        <f t="shared" si="16"/>
        <v>14036238.68</v>
      </c>
      <c r="K62" s="22">
        <f t="shared" si="16"/>
        <v>14019938.68</v>
      </c>
      <c r="L62" s="22">
        <f t="shared" si="16"/>
        <v>0</v>
      </c>
      <c r="M62" s="22">
        <f t="shared" si="16"/>
        <v>0</v>
      </c>
      <c r="N62" s="22">
        <f t="shared" si="16"/>
        <v>0</v>
      </c>
      <c r="O62" s="22">
        <f t="shared" si="16"/>
        <v>0</v>
      </c>
      <c r="P62" s="22">
        <f t="shared" si="16"/>
        <v>0</v>
      </c>
      <c r="Q62" s="22">
        <f t="shared" si="16"/>
        <v>0</v>
      </c>
    </row>
    <row r="63" spans="1:17" s="7" customFormat="1" ht="32.25" customHeight="1" x14ac:dyDescent="0.25">
      <c r="A63" s="158"/>
      <c r="B63" s="159"/>
      <c r="C63" s="152"/>
      <c r="D63" s="16" t="s">
        <v>23</v>
      </c>
      <c r="E63" s="20">
        <f>F63+G63+H63+I63+J63+K63+L63+M63+N63+O63+P63+Q63</f>
        <v>2676511242.5100002</v>
      </c>
      <c r="F63" s="22">
        <f t="shared" si="16"/>
        <v>243838885.72999999</v>
      </c>
      <c r="G63" s="22">
        <f t="shared" si="16"/>
        <v>247179035.47999999</v>
      </c>
      <c r="H63" s="23">
        <f t="shared" si="16"/>
        <v>249525539.07999995</v>
      </c>
      <c r="I63" s="22">
        <f t="shared" si="16"/>
        <v>221785175.22</v>
      </c>
      <c r="J63" s="22">
        <f t="shared" si="16"/>
        <v>213404870</v>
      </c>
      <c r="K63" s="22">
        <f t="shared" si="16"/>
        <v>208770200</v>
      </c>
      <c r="L63" s="22">
        <f t="shared" si="16"/>
        <v>215334589.5</v>
      </c>
      <c r="M63" s="22">
        <f t="shared" si="16"/>
        <v>215334589.5</v>
      </c>
      <c r="N63" s="22">
        <f t="shared" si="16"/>
        <v>215334589.5</v>
      </c>
      <c r="O63" s="22">
        <f t="shared" si="16"/>
        <v>215334589.5</v>
      </c>
      <c r="P63" s="22">
        <f t="shared" si="16"/>
        <v>215334589.5</v>
      </c>
      <c r="Q63" s="22">
        <f t="shared" si="16"/>
        <v>215334589.5</v>
      </c>
    </row>
    <row r="64" spans="1:17" s="7" customFormat="1" ht="32.25" customHeight="1" x14ac:dyDescent="0.25">
      <c r="A64" s="160"/>
      <c r="B64" s="161"/>
      <c r="C64" s="153"/>
      <c r="D64" s="16" t="s">
        <v>24</v>
      </c>
      <c r="E64" s="20">
        <f>F64+G64+H64+I64+J64+K64+L64+M64+N64+O64+P64+Q64</f>
        <v>0</v>
      </c>
      <c r="F64" s="22">
        <f t="shared" si="16"/>
        <v>0</v>
      </c>
      <c r="G64" s="22">
        <f t="shared" si="16"/>
        <v>0</v>
      </c>
      <c r="H64" s="23">
        <f t="shared" si="16"/>
        <v>0</v>
      </c>
      <c r="I64" s="22">
        <f t="shared" si="16"/>
        <v>0</v>
      </c>
      <c r="J64" s="22">
        <f t="shared" si="16"/>
        <v>0</v>
      </c>
      <c r="K64" s="22">
        <f t="shared" si="16"/>
        <v>0</v>
      </c>
      <c r="L64" s="22">
        <f t="shared" si="16"/>
        <v>0</v>
      </c>
      <c r="M64" s="22">
        <f t="shared" si="16"/>
        <v>0</v>
      </c>
      <c r="N64" s="22">
        <f t="shared" si="16"/>
        <v>0</v>
      </c>
      <c r="O64" s="22">
        <f t="shared" si="16"/>
        <v>0</v>
      </c>
      <c r="P64" s="22">
        <f t="shared" si="16"/>
        <v>0</v>
      </c>
      <c r="Q64" s="22">
        <f t="shared" si="16"/>
        <v>0</v>
      </c>
    </row>
    <row r="65" spans="1:17" s="7" customFormat="1" ht="32.25" customHeight="1" x14ac:dyDescent="0.25">
      <c r="A65" s="156" t="s">
        <v>70</v>
      </c>
      <c r="B65" s="157"/>
      <c r="C65" s="151"/>
      <c r="D65" s="12" t="s">
        <v>34</v>
      </c>
      <c r="E65" s="20">
        <f>E66+E67+E68+E69</f>
        <v>0</v>
      </c>
      <c r="F65" s="20">
        <f t="shared" ref="F65:Q65" si="17">F66+F67+F68+F69</f>
        <v>0</v>
      </c>
      <c r="G65" s="20">
        <f t="shared" si="17"/>
        <v>0</v>
      </c>
      <c r="H65" s="21">
        <f t="shared" si="17"/>
        <v>0</v>
      </c>
      <c r="I65" s="20">
        <f t="shared" si="17"/>
        <v>0</v>
      </c>
      <c r="J65" s="20">
        <f t="shared" si="17"/>
        <v>0</v>
      </c>
      <c r="K65" s="20">
        <f t="shared" si="17"/>
        <v>0</v>
      </c>
      <c r="L65" s="20">
        <f t="shared" si="17"/>
        <v>0</v>
      </c>
      <c r="M65" s="20">
        <f t="shared" si="17"/>
        <v>0</v>
      </c>
      <c r="N65" s="20">
        <f t="shared" si="17"/>
        <v>0</v>
      </c>
      <c r="O65" s="20">
        <f t="shared" si="17"/>
        <v>0</v>
      </c>
      <c r="P65" s="20">
        <f t="shared" si="17"/>
        <v>0</v>
      </c>
      <c r="Q65" s="20">
        <f t="shared" si="17"/>
        <v>0</v>
      </c>
    </row>
    <row r="66" spans="1:17" s="7" customFormat="1" ht="32.25" customHeight="1" x14ac:dyDescent="0.25">
      <c r="A66" s="158"/>
      <c r="B66" s="159"/>
      <c r="C66" s="152"/>
      <c r="D66" s="16" t="s">
        <v>21</v>
      </c>
      <c r="E66" s="20">
        <f t="shared" ref="E66:E74" si="18">F66+G66+H66+I66+J66+K66+L66+M66+N66+O66+P66+Q66</f>
        <v>0</v>
      </c>
      <c r="F66" s="22">
        <v>0</v>
      </c>
      <c r="G66" s="22">
        <v>0</v>
      </c>
      <c r="H66" s="23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</row>
    <row r="67" spans="1:17" s="7" customFormat="1" ht="32.25" customHeight="1" x14ac:dyDescent="0.25">
      <c r="A67" s="158"/>
      <c r="B67" s="159"/>
      <c r="C67" s="152"/>
      <c r="D67" s="16" t="s">
        <v>22</v>
      </c>
      <c r="E67" s="20">
        <f t="shared" si="18"/>
        <v>0</v>
      </c>
      <c r="F67" s="22">
        <v>0</v>
      </c>
      <c r="G67" s="22">
        <v>0</v>
      </c>
      <c r="H67" s="23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</row>
    <row r="68" spans="1:17" s="7" customFormat="1" ht="32.25" customHeight="1" x14ac:dyDescent="0.25">
      <c r="A68" s="158"/>
      <c r="B68" s="159"/>
      <c r="C68" s="152"/>
      <c r="D68" s="16" t="s">
        <v>23</v>
      </c>
      <c r="E68" s="20">
        <f t="shared" si="18"/>
        <v>0</v>
      </c>
      <c r="F68" s="22">
        <v>0</v>
      </c>
      <c r="G68" s="22">
        <v>0</v>
      </c>
      <c r="H68" s="23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</row>
    <row r="69" spans="1:17" s="7" customFormat="1" ht="32.25" customHeight="1" x14ac:dyDescent="0.25">
      <c r="A69" s="160"/>
      <c r="B69" s="161"/>
      <c r="C69" s="153"/>
      <c r="D69" s="16" t="s">
        <v>24</v>
      </c>
      <c r="E69" s="20">
        <f t="shared" si="18"/>
        <v>0</v>
      </c>
      <c r="F69" s="22">
        <v>0</v>
      </c>
      <c r="G69" s="22">
        <v>0</v>
      </c>
      <c r="H69" s="23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</row>
    <row r="70" spans="1:17" s="7" customFormat="1" ht="32.25" customHeight="1" x14ac:dyDescent="0.25">
      <c r="A70" s="156" t="s">
        <v>71</v>
      </c>
      <c r="B70" s="157"/>
      <c r="C70" s="151"/>
      <c r="D70" s="12" t="s">
        <v>34</v>
      </c>
      <c r="E70" s="13">
        <f t="shared" si="18"/>
        <v>2788248216.21</v>
      </c>
      <c r="F70" s="13">
        <f t="shared" ref="F70:Q70" si="19">F71+F72+F73+F74</f>
        <v>264156112.72999999</v>
      </c>
      <c r="G70" s="13">
        <f t="shared" si="19"/>
        <v>264085135.47999999</v>
      </c>
      <c r="H70" s="14">
        <f t="shared" si="19"/>
        <v>267413739.07999995</v>
      </c>
      <c r="I70" s="13">
        <f t="shared" si="19"/>
        <v>240435844.56</v>
      </c>
      <c r="J70" s="13">
        <f t="shared" si="19"/>
        <v>232364108.68000001</v>
      </c>
      <c r="K70" s="13">
        <f t="shared" si="19"/>
        <v>227785738.68000001</v>
      </c>
      <c r="L70" s="13">
        <f t="shared" si="19"/>
        <v>215334589.5</v>
      </c>
      <c r="M70" s="13">
        <f t="shared" si="19"/>
        <v>215334589.5</v>
      </c>
      <c r="N70" s="13">
        <f t="shared" si="19"/>
        <v>215334589.5</v>
      </c>
      <c r="O70" s="13">
        <f t="shared" si="19"/>
        <v>215334589.5</v>
      </c>
      <c r="P70" s="13">
        <f t="shared" si="19"/>
        <v>215334589.5</v>
      </c>
      <c r="Q70" s="13">
        <f t="shared" si="19"/>
        <v>215334589.5</v>
      </c>
    </row>
    <row r="71" spans="1:17" s="7" customFormat="1" ht="32.25" customHeight="1" x14ac:dyDescent="0.25">
      <c r="A71" s="158"/>
      <c r="B71" s="159"/>
      <c r="C71" s="152"/>
      <c r="D71" s="16" t="s">
        <v>21</v>
      </c>
      <c r="E71" s="13">
        <f t="shared" si="18"/>
        <v>32456500</v>
      </c>
      <c r="F71" s="17">
        <f t="shared" ref="F71:Q74" si="20">F77+F82</f>
        <v>8364500</v>
      </c>
      <c r="G71" s="17">
        <f t="shared" si="20"/>
        <v>4696700</v>
      </c>
      <c r="H71" s="18">
        <f t="shared" si="20"/>
        <v>4682500</v>
      </c>
      <c r="I71" s="17">
        <f t="shared" si="20"/>
        <v>4794200</v>
      </c>
      <c r="J71" s="17">
        <f t="shared" si="20"/>
        <v>4923000</v>
      </c>
      <c r="K71" s="17">
        <f t="shared" si="20"/>
        <v>4995600</v>
      </c>
      <c r="L71" s="17">
        <f t="shared" si="20"/>
        <v>0</v>
      </c>
      <c r="M71" s="17">
        <f t="shared" si="20"/>
        <v>0</v>
      </c>
      <c r="N71" s="17">
        <f t="shared" si="20"/>
        <v>0</v>
      </c>
      <c r="O71" s="17">
        <f t="shared" si="20"/>
        <v>0</v>
      </c>
      <c r="P71" s="17">
        <f t="shared" si="20"/>
        <v>0</v>
      </c>
      <c r="Q71" s="17">
        <f t="shared" si="20"/>
        <v>0</v>
      </c>
    </row>
    <row r="72" spans="1:17" s="7" customFormat="1" ht="32.25" customHeight="1" x14ac:dyDescent="0.25">
      <c r="A72" s="158"/>
      <c r="B72" s="159"/>
      <c r="C72" s="152"/>
      <c r="D72" s="16" t="s">
        <v>22</v>
      </c>
      <c r="E72" s="13">
        <f t="shared" si="18"/>
        <v>79280473.700000003</v>
      </c>
      <c r="F72" s="17">
        <f t="shared" si="20"/>
        <v>11952727</v>
      </c>
      <c r="G72" s="17">
        <f t="shared" si="20"/>
        <v>12209400</v>
      </c>
      <c r="H72" s="18">
        <f t="shared" si="20"/>
        <v>13205700</v>
      </c>
      <c r="I72" s="17">
        <f t="shared" si="20"/>
        <v>13856469.34</v>
      </c>
      <c r="J72" s="17">
        <f t="shared" si="20"/>
        <v>14036238.68</v>
      </c>
      <c r="K72" s="17">
        <f t="shared" si="20"/>
        <v>14019938.68</v>
      </c>
      <c r="L72" s="17">
        <f t="shared" si="20"/>
        <v>0</v>
      </c>
      <c r="M72" s="17">
        <f t="shared" si="20"/>
        <v>0</v>
      </c>
      <c r="N72" s="17">
        <f t="shared" si="20"/>
        <v>0</v>
      </c>
      <c r="O72" s="17">
        <f t="shared" si="20"/>
        <v>0</v>
      </c>
      <c r="P72" s="17">
        <f t="shared" si="20"/>
        <v>0</v>
      </c>
      <c r="Q72" s="17">
        <f t="shared" si="20"/>
        <v>0</v>
      </c>
    </row>
    <row r="73" spans="1:17" s="7" customFormat="1" ht="32.25" customHeight="1" x14ac:dyDescent="0.25">
      <c r="A73" s="158"/>
      <c r="B73" s="159"/>
      <c r="C73" s="152"/>
      <c r="D73" s="16" t="s">
        <v>23</v>
      </c>
      <c r="E73" s="13">
        <f t="shared" si="18"/>
        <v>2676511242.5100002</v>
      </c>
      <c r="F73" s="17">
        <f t="shared" si="20"/>
        <v>243838885.72999999</v>
      </c>
      <c r="G73" s="17">
        <f t="shared" si="20"/>
        <v>247179035.47999999</v>
      </c>
      <c r="H73" s="18">
        <f t="shared" si="20"/>
        <v>249525539.07999995</v>
      </c>
      <c r="I73" s="17">
        <f t="shared" si="20"/>
        <v>221785175.22</v>
      </c>
      <c r="J73" s="17">
        <f t="shared" si="20"/>
        <v>213404870</v>
      </c>
      <c r="K73" s="17">
        <f t="shared" si="20"/>
        <v>208770200</v>
      </c>
      <c r="L73" s="17">
        <f t="shared" si="20"/>
        <v>215334589.5</v>
      </c>
      <c r="M73" s="17">
        <f t="shared" si="20"/>
        <v>215334589.5</v>
      </c>
      <c r="N73" s="17">
        <f t="shared" si="20"/>
        <v>215334589.5</v>
      </c>
      <c r="O73" s="17">
        <f t="shared" si="20"/>
        <v>215334589.5</v>
      </c>
      <c r="P73" s="17">
        <f t="shared" si="20"/>
        <v>215334589.5</v>
      </c>
      <c r="Q73" s="17">
        <f t="shared" si="20"/>
        <v>215334589.5</v>
      </c>
    </row>
    <row r="74" spans="1:17" s="7" customFormat="1" ht="32.25" customHeight="1" x14ac:dyDescent="0.25">
      <c r="A74" s="160"/>
      <c r="B74" s="161"/>
      <c r="C74" s="153"/>
      <c r="D74" s="16" t="s">
        <v>24</v>
      </c>
      <c r="E74" s="13">
        <f t="shared" si="18"/>
        <v>0</v>
      </c>
      <c r="F74" s="17">
        <f t="shared" si="20"/>
        <v>0</v>
      </c>
      <c r="G74" s="17">
        <f t="shared" si="20"/>
        <v>0</v>
      </c>
      <c r="H74" s="18">
        <f t="shared" si="20"/>
        <v>0</v>
      </c>
      <c r="I74" s="17">
        <f t="shared" si="20"/>
        <v>0</v>
      </c>
      <c r="J74" s="17">
        <f t="shared" si="20"/>
        <v>0</v>
      </c>
      <c r="K74" s="17">
        <f t="shared" si="20"/>
        <v>0</v>
      </c>
      <c r="L74" s="17">
        <f t="shared" si="20"/>
        <v>0</v>
      </c>
      <c r="M74" s="17">
        <f t="shared" si="20"/>
        <v>0</v>
      </c>
      <c r="N74" s="17">
        <f t="shared" si="20"/>
        <v>0</v>
      </c>
      <c r="O74" s="17">
        <f t="shared" si="20"/>
        <v>0</v>
      </c>
      <c r="P74" s="17">
        <f t="shared" si="20"/>
        <v>0</v>
      </c>
      <c r="Q74" s="17">
        <f t="shared" si="20"/>
        <v>0</v>
      </c>
    </row>
    <row r="75" spans="1:17" s="7" customFormat="1" ht="32.25" customHeight="1" x14ac:dyDescent="0.25">
      <c r="A75" s="162" t="s">
        <v>72</v>
      </c>
      <c r="B75" s="163"/>
      <c r="C75" s="24"/>
      <c r="D75" s="16"/>
      <c r="E75" s="13"/>
      <c r="F75" s="17"/>
      <c r="G75" s="17"/>
      <c r="H75" s="18"/>
      <c r="I75" s="17"/>
      <c r="J75" s="17"/>
      <c r="K75" s="17"/>
      <c r="L75" s="17"/>
      <c r="M75" s="17"/>
      <c r="N75" s="17"/>
      <c r="O75" s="17"/>
      <c r="P75" s="17"/>
      <c r="Q75" s="17"/>
    </row>
    <row r="76" spans="1:17" s="7" customFormat="1" ht="32.25" customHeight="1" x14ac:dyDescent="0.25">
      <c r="A76" s="156" t="s">
        <v>73</v>
      </c>
      <c r="B76" s="157"/>
      <c r="C76" s="154"/>
      <c r="D76" s="12" t="s">
        <v>34</v>
      </c>
      <c r="E76" s="13">
        <f>F76+G76+H76+I76+J76+K76+L76+M76+N76+O76+P76+Q76</f>
        <v>2286769010.5</v>
      </c>
      <c r="F76" s="20">
        <f t="shared" ref="F76:Q76" si="21">F77+F78+F79+F80</f>
        <v>215448393.48999998</v>
      </c>
      <c r="G76" s="20">
        <f t="shared" si="21"/>
        <v>216812688.16</v>
      </c>
      <c r="H76" s="21">
        <f t="shared" si="21"/>
        <v>219483038.94999996</v>
      </c>
      <c r="I76" s="20">
        <f t="shared" si="21"/>
        <v>191555725.53999999</v>
      </c>
      <c r="J76" s="20">
        <f t="shared" si="21"/>
        <v>186433904.68000001</v>
      </c>
      <c r="K76" s="20">
        <f t="shared" si="21"/>
        <v>182847714.68000001</v>
      </c>
      <c r="L76" s="20">
        <f t="shared" si="21"/>
        <v>179031257.5</v>
      </c>
      <c r="M76" s="20">
        <f t="shared" si="21"/>
        <v>179031257.5</v>
      </c>
      <c r="N76" s="20">
        <f t="shared" si="21"/>
        <v>179031257.5</v>
      </c>
      <c r="O76" s="20">
        <f t="shared" si="21"/>
        <v>179031257.5</v>
      </c>
      <c r="P76" s="20">
        <f t="shared" si="21"/>
        <v>179031257.5</v>
      </c>
      <c r="Q76" s="20">
        <f t="shared" si="21"/>
        <v>179031257.5</v>
      </c>
    </row>
    <row r="77" spans="1:17" s="7" customFormat="1" ht="32.25" customHeight="1" x14ac:dyDescent="0.25">
      <c r="A77" s="158"/>
      <c r="B77" s="159"/>
      <c r="C77" s="154"/>
      <c r="D77" s="16" t="s">
        <v>21</v>
      </c>
      <c r="E77" s="13">
        <f>F77+G77+H77+I77+J77+K77+L77+M77+N77+O77+P77+Q77</f>
        <v>32456500</v>
      </c>
      <c r="F77" s="22">
        <f t="shared" ref="F77:Q80" si="22">F10+F15+F20+F30+F35+F46+F51</f>
        <v>8364500</v>
      </c>
      <c r="G77" s="22">
        <f t="shared" si="22"/>
        <v>4696700</v>
      </c>
      <c r="H77" s="23">
        <f t="shared" si="22"/>
        <v>4682500</v>
      </c>
      <c r="I77" s="22">
        <f t="shared" si="22"/>
        <v>4794200</v>
      </c>
      <c r="J77" s="22">
        <f t="shared" si="22"/>
        <v>4923000</v>
      </c>
      <c r="K77" s="22">
        <f t="shared" si="22"/>
        <v>4995600</v>
      </c>
      <c r="L77" s="22">
        <f t="shared" si="22"/>
        <v>0</v>
      </c>
      <c r="M77" s="22">
        <f t="shared" si="22"/>
        <v>0</v>
      </c>
      <c r="N77" s="22">
        <f t="shared" si="22"/>
        <v>0</v>
      </c>
      <c r="O77" s="22">
        <f t="shared" si="22"/>
        <v>0</v>
      </c>
      <c r="P77" s="22">
        <f t="shared" si="22"/>
        <v>0</v>
      </c>
      <c r="Q77" s="22">
        <f t="shared" si="22"/>
        <v>0</v>
      </c>
    </row>
    <row r="78" spans="1:17" s="7" customFormat="1" ht="32.25" customHeight="1" x14ac:dyDescent="0.25">
      <c r="A78" s="158"/>
      <c r="B78" s="159"/>
      <c r="C78" s="154"/>
      <c r="D78" s="16" t="s">
        <v>22</v>
      </c>
      <c r="E78" s="13">
        <f>F78+G78+H78+I78+J78+K78+L78+M78+N78+O78+P78+Q78</f>
        <v>79280473.700000003</v>
      </c>
      <c r="F78" s="22">
        <f t="shared" si="22"/>
        <v>11952727</v>
      </c>
      <c r="G78" s="22">
        <f t="shared" si="22"/>
        <v>12209400</v>
      </c>
      <c r="H78" s="23">
        <f t="shared" si="22"/>
        <v>13205700</v>
      </c>
      <c r="I78" s="22">
        <f t="shared" si="22"/>
        <v>13856469.34</v>
      </c>
      <c r="J78" s="22">
        <f t="shared" si="22"/>
        <v>14036238.68</v>
      </c>
      <c r="K78" s="22">
        <f t="shared" si="22"/>
        <v>14019938.68</v>
      </c>
      <c r="L78" s="22">
        <f t="shared" si="22"/>
        <v>0</v>
      </c>
      <c r="M78" s="22">
        <f t="shared" si="22"/>
        <v>0</v>
      </c>
      <c r="N78" s="22">
        <f t="shared" si="22"/>
        <v>0</v>
      </c>
      <c r="O78" s="22">
        <f t="shared" si="22"/>
        <v>0</v>
      </c>
      <c r="P78" s="22">
        <f t="shared" si="22"/>
        <v>0</v>
      </c>
      <c r="Q78" s="22">
        <f t="shared" si="22"/>
        <v>0</v>
      </c>
    </row>
    <row r="79" spans="1:17" s="7" customFormat="1" ht="32.25" customHeight="1" x14ac:dyDescent="0.25">
      <c r="A79" s="158"/>
      <c r="B79" s="159"/>
      <c r="C79" s="154"/>
      <c r="D79" s="16" t="s">
        <v>23</v>
      </c>
      <c r="E79" s="13">
        <f>F79+G79+H79+I79+J79+K79+L79+M79+N79+O79+P79+Q79</f>
        <v>2175032036.8000002</v>
      </c>
      <c r="F79" s="22">
        <f t="shared" si="22"/>
        <v>195131166.48999998</v>
      </c>
      <c r="G79" s="22">
        <f t="shared" si="22"/>
        <v>199906588.16</v>
      </c>
      <c r="H79" s="23">
        <f t="shared" si="22"/>
        <v>201594838.94999996</v>
      </c>
      <c r="I79" s="22">
        <f t="shared" si="22"/>
        <v>172905056.19999999</v>
      </c>
      <c r="J79" s="22">
        <f t="shared" si="22"/>
        <v>167474666</v>
      </c>
      <c r="K79" s="22">
        <f t="shared" si="22"/>
        <v>163832176</v>
      </c>
      <c r="L79" s="22">
        <f t="shared" si="22"/>
        <v>179031257.5</v>
      </c>
      <c r="M79" s="22">
        <f t="shared" si="22"/>
        <v>179031257.5</v>
      </c>
      <c r="N79" s="22">
        <f t="shared" si="22"/>
        <v>179031257.5</v>
      </c>
      <c r="O79" s="22">
        <f t="shared" si="22"/>
        <v>179031257.5</v>
      </c>
      <c r="P79" s="22">
        <f t="shared" si="22"/>
        <v>179031257.5</v>
      </c>
      <c r="Q79" s="22">
        <f t="shared" si="22"/>
        <v>179031257.5</v>
      </c>
    </row>
    <row r="80" spans="1:17" s="7" customFormat="1" ht="32.25" customHeight="1" x14ac:dyDescent="0.25">
      <c r="A80" s="160"/>
      <c r="B80" s="161"/>
      <c r="C80" s="154"/>
      <c r="D80" s="16" t="s">
        <v>24</v>
      </c>
      <c r="E80" s="13">
        <f>F80+G80+H80+I80+J80+K80+L80+M80+N80+O80+P80+Q80</f>
        <v>0</v>
      </c>
      <c r="F80" s="22">
        <f t="shared" si="22"/>
        <v>0</v>
      </c>
      <c r="G80" s="22">
        <f t="shared" si="22"/>
        <v>0</v>
      </c>
      <c r="H80" s="23">
        <f t="shared" si="22"/>
        <v>0</v>
      </c>
      <c r="I80" s="22">
        <f t="shared" si="22"/>
        <v>0</v>
      </c>
      <c r="J80" s="22">
        <f t="shared" si="22"/>
        <v>0</v>
      </c>
      <c r="K80" s="22">
        <f t="shared" si="22"/>
        <v>0</v>
      </c>
      <c r="L80" s="22">
        <f t="shared" si="22"/>
        <v>0</v>
      </c>
      <c r="M80" s="22">
        <f t="shared" si="22"/>
        <v>0</v>
      </c>
      <c r="N80" s="22">
        <f t="shared" si="22"/>
        <v>0</v>
      </c>
      <c r="O80" s="22">
        <f t="shared" si="22"/>
        <v>0</v>
      </c>
      <c r="P80" s="22">
        <f t="shared" si="22"/>
        <v>0</v>
      </c>
      <c r="Q80" s="22">
        <f t="shared" si="22"/>
        <v>0</v>
      </c>
    </row>
    <row r="81" spans="1:17" s="7" customFormat="1" ht="29.25" customHeight="1" x14ac:dyDescent="0.25">
      <c r="A81" s="156" t="s">
        <v>74</v>
      </c>
      <c r="B81" s="157"/>
      <c r="C81" s="154"/>
      <c r="D81" s="12" t="s">
        <v>34</v>
      </c>
      <c r="E81" s="20">
        <f>E82+E83+E84+E85</f>
        <v>501479205.71000004</v>
      </c>
      <c r="F81" s="20">
        <f t="shared" ref="F81:Q81" si="23">F82+F83+F84+F85</f>
        <v>48707719.240000002</v>
      </c>
      <c r="G81" s="20">
        <f t="shared" si="23"/>
        <v>47272447.32</v>
      </c>
      <c r="H81" s="21">
        <f t="shared" si="23"/>
        <v>47930700.130000003</v>
      </c>
      <c r="I81" s="20">
        <f t="shared" si="23"/>
        <v>48880119.020000003</v>
      </c>
      <c r="J81" s="20">
        <f t="shared" si="23"/>
        <v>45930204</v>
      </c>
      <c r="K81" s="20">
        <f t="shared" si="23"/>
        <v>44938024</v>
      </c>
      <c r="L81" s="20">
        <f t="shared" si="23"/>
        <v>36303332</v>
      </c>
      <c r="M81" s="20">
        <f t="shared" si="23"/>
        <v>36303332</v>
      </c>
      <c r="N81" s="20">
        <f t="shared" si="23"/>
        <v>36303332</v>
      </c>
      <c r="O81" s="20">
        <f t="shared" si="23"/>
        <v>36303332</v>
      </c>
      <c r="P81" s="20">
        <f t="shared" si="23"/>
        <v>36303332</v>
      </c>
      <c r="Q81" s="20">
        <f t="shared" si="23"/>
        <v>36303332</v>
      </c>
    </row>
    <row r="82" spans="1:17" s="7" customFormat="1" ht="32.25" customHeight="1" x14ac:dyDescent="0.25">
      <c r="A82" s="158"/>
      <c r="B82" s="159"/>
      <c r="C82" s="154"/>
      <c r="D82" s="16" t="s">
        <v>21</v>
      </c>
      <c r="E82" s="13">
        <f>F82+G82+H82+I82+J82+K82+L82+M82+N82+O82+P82+Q82</f>
        <v>0</v>
      </c>
      <c r="F82" s="22">
        <f t="shared" ref="F82:Q85" si="24">F25</f>
        <v>0</v>
      </c>
      <c r="G82" s="22">
        <f t="shared" si="24"/>
        <v>0</v>
      </c>
      <c r="H82" s="23">
        <f t="shared" si="24"/>
        <v>0</v>
      </c>
      <c r="I82" s="22">
        <f t="shared" si="24"/>
        <v>0</v>
      </c>
      <c r="J82" s="22">
        <f t="shared" si="24"/>
        <v>0</v>
      </c>
      <c r="K82" s="22">
        <f t="shared" si="24"/>
        <v>0</v>
      </c>
      <c r="L82" s="22">
        <f t="shared" si="24"/>
        <v>0</v>
      </c>
      <c r="M82" s="22">
        <f t="shared" si="24"/>
        <v>0</v>
      </c>
      <c r="N82" s="22">
        <f t="shared" si="24"/>
        <v>0</v>
      </c>
      <c r="O82" s="22">
        <f t="shared" si="24"/>
        <v>0</v>
      </c>
      <c r="P82" s="22">
        <f t="shared" si="24"/>
        <v>0</v>
      </c>
      <c r="Q82" s="22">
        <f t="shared" si="24"/>
        <v>0</v>
      </c>
    </row>
    <row r="83" spans="1:17" s="7" customFormat="1" ht="32.25" customHeight="1" x14ac:dyDescent="0.25">
      <c r="A83" s="158"/>
      <c r="B83" s="159"/>
      <c r="C83" s="154"/>
      <c r="D83" s="16" t="s">
        <v>22</v>
      </c>
      <c r="E83" s="13">
        <f>F83+G83+H83+I83+J83+K83+L83+M83+N83+O83+P83+Q83</f>
        <v>0</v>
      </c>
      <c r="F83" s="22">
        <f t="shared" si="24"/>
        <v>0</v>
      </c>
      <c r="G83" s="22">
        <f t="shared" si="24"/>
        <v>0</v>
      </c>
      <c r="H83" s="23">
        <f t="shared" si="24"/>
        <v>0</v>
      </c>
      <c r="I83" s="22">
        <f t="shared" si="24"/>
        <v>0</v>
      </c>
      <c r="J83" s="22">
        <f t="shared" si="24"/>
        <v>0</v>
      </c>
      <c r="K83" s="22">
        <f t="shared" si="24"/>
        <v>0</v>
      </c>
      <c r="L83" s="22">
        <f t="shared" si="24"/>
        <v>0</v>
      </c>
      <c r="M83" s="22">
        <f t="shared" si="24"/>
        <v>0</v>
      </c>
      <c r="N83" s="22">
        <f t="shared" si="24"/>
        <v>0</v>
      </c>
      <c r="O83" s="22">
        <f t="shared" si="24"/>
        <v>0</v>
      </c>
      <c r="P83" s="22">
        <f t="shared" si="24"/>
        <v>0</v>
      </c>
      <c r="Q83" s="22">
        <f t="shared" si="24"/>
        <v>0</v>
      </c>
    </row>
    <row r="84" spans="1:17" s="7" customFormat="1" ht="32.25" customHeight="1" x14ac:dyDescent="0.25">
      <c r="A84" s="158"/>
      <c r="B84" s="159"/>
      <c r="C84" s="154"/>
      <c r="D84" s="16" t="s">
        <v>23</v>
      </c>
      <c r="E84" s="13">
        <f>F84+G84+H84+I84+J84+K84+L84+M84+N84+O84+P84+Q84</f>
        <v>501479205.71000004</v>
      </c>
      <c r="F84" s="22">
        <f t="shared" si="24"/>
        <v>48707719.240000002</v>
      </c>
      <c r="G84" s="22">
        <f t="shared" si="24"/>
        <v>47272447.32</v>
      </c>
      <c r="H84" s="23">
        <f t="shared" si="24"/>
        <v>47930700.130000003</v>
      </c>
      <c r="I84" s="22">
        <f t="shared" si="24"/>
        <v>48880119.020000003</v>
      </c>
      <c r="J84" s="22">
        <f t="shared" si="24"/>
        <v>45930204</v>
      </c>
      <c r="K84" s="22">
        <f t="shared" si="24"/>
        <v>44938024</v>
      </c>
      <c r="L84" s="22">
        <f t="shared" si="24"/>
        <v>36303332</v>
      </c>
      <c r="M84" s="22">
        <f t="shared" si="24"/>
        <v>36303332</v>
      </c>
      <c r="N84" s="22">
        <f t="shared" si="24"/>
        <v>36303332</v>
      </c>
      <c r="O84" s="22">
        <f t="shared" si="24"/>
        <v>36303332</v>
      </c>
      <c r="P84" s="22">
        <f t="shared" si="24"/>
        <v>36303332</v>
      </c>
      <c r="Q84" s="22">
        <f t="shared" si="24"/>
        <v>36303332</v>
      </c>
    </row>
    <row r="85" spans="1:17" s="7" customFormat="1" ht="32.25" customHeight="1" x14ac:dyDescent="0.25">
      <c r="A85" s="160"/>
      <c r="B85" s="161"/>
      <c r="C85" s="154"/>
      <c r="D85" s="16" t="s">
        <v>24</v>
      </c>
      <c r="E85" s="13">
        <f>F85+G85+H85+I85+J85+K85+L85+M85+N85+O85+P85+Q85</f>
        <v>0</v>
      </c>
      <c r="F85" s="22">
        <f t="shared" si="24"/>
        <v>0</v>
      </c>
      <c r="G85" s="22">
        <f t="shared" si="24"/>
        <v>0</v>
      </c>
      <c r="H85" s="23">
        <f t="shared" si="24"/>
        <v>0</v>
      </c>
      <c r="I85" s="22">
        <f t="shared" si="24"/>
        <v>0</v>
      </c>
      <c r="J85" s="22">
        <f t="shared" si="24"/>
        <v>0</v>
      </c>
      <c r="K85" s="22">
        <f t="shared" si="24"/>
        <v>0</v>
      </c>
      <c r="L85" s="22">
        <f t="shared" si="24"/>
        <v>0</v>
      </c>
      <c r="M85" s="22">
        <f t="shared" si="24"/>
        <v>0</v>
      </c>
      <c r="N85" s="22">
        <f t="shared" si="24"/>
        <v>0</v>
      </c>
      <c r="O85" s="22">
        <f t="shared" si="24"/>
        <v>0</v>
      </c>
      <c r="P85" s="22">
        <f t="shared" si="24"/>
        <v>0</v>
      </c>
      <c r="Q85" s="22">
        <f t="shared" si="24"/>
        <v>0</v>
      </c>
    </row>
    <row r="86" spans="1:17" s="7" customFormat="1" x14ac:dyDescent="0.25">
      <c r="H86" s="25"/>
      <c r="I86" s="60"/>
    </row>
    <row r="87" spans="1:17" s="7" customFormat="1" x14ac:dyDescent="0.25">
      <c r="H87" s="25"/>
      <c r="I87" s="60"/>
    </row>
  </sheetData>
  <mergeCells count="53">
    <mergeCell ref="A75:B75"/>
    <mergeCell ref="A76:B80"/>
    <mergeCell ref="C76:C80"/>
    <mergeCell ref="A81:B85"/>
    <mergeCell ref="C81:C85"/>
    <mergeCell ref="A60:B64"/>
    <mergeCell ref="C60:C64"/>
    <mergeCell ref="A65:B69"/>
    <mergeCell ref="C65:C69"/>
    <mergeCell ref="A70:B74"/>
    <mergeCell ref="C70:C74"/>
    <mergeCell ref="A50:A54"/>
    <mergeCell ref="B50:B54"/>
    <mergeCell ref="C50:C54"/>
    <mergeCell ref="A55:A59"/>
    <mergeCell ref="B55:B59"/>
    <mergeCell ref="C55:C59"/>
    <mergeCell ref="A39:A43"/>
    <mergeCell ref="B39:B43"/>
    <mergeCell ref="C39:C43"/>
    <mergeCell ref="A44:Q44"/>
    <mergeCell ref="A45:A49"/>
    <mergeCell ref="B45:B49"/>
    <mergeCell ref="C45:C49"/>
    <mergeCell ref="A29:A33"/>
    <mergeCell ref="B29:B33"/>
    <mergeCell ref="C29:C33"/>
    <mergeCell ref="A34:A38"/>
    <mergeCell ref="B34:B38"/>
    <mergeCell ref="C34:C38"/>
    <mergeCell ref="A19:A23"/>
    <mergeCell ref="B19:B23"/>
    <mergeCell ref="C19:C23"/>
    <mergeCell ref="A24:A28"/>
    <mergeCell ref="B24:B28"/>
    <mergeCell ref="C24:C28"/>
    <mergeCell ref="A8:Q8"/>
    <mergeCell ref="A9:A13"/>
    <mergeCell ref="B9:B13"/>
    <mergeCell ref="C9:C13"/>
    <mergeCell ref="A14:A18"/>
    <mergeCell ref="B14:B18"/>
    <mergeCell ref="C14:C18"/>
    <mergeCell ref="O1:Q1"/>
    <mergeCell ref="P2:Q2"/>
    <mergeCell ref="A3:Q3"/>
    <mergeCell ref="A4:A6"/>
    <mergeCell ref="B4:B6"/>
    <mergeCell ref="C4:C6"/>
    <mergeCell ref="D4:D6"/>
    <mergeCell ref="E4:Q4"/>
    <mergeCell ref="E5:E6"/>
    <mergeCell ref="F5:Q5"/>
  </mergeCells>
  <pageMargins left="1.1811023622047245" right="0.39370078740157483" top="0.78740157480314965" bottom="0.78740157480314965" header="0.31496062992125984" footer="0.31496062992125984"/>
  <pageSetup paperSize="9" scale="42" firstPageNumber="4" fitToHeight="5" orientation="landscape" useFirstPageNumber="1" verticalDpi="180" r:id="rId1"/>
  <headerFooter>
    <oddHeader>&amp;C&amp;P</oddHead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zoomScaleNormal="100" workbookViewId="0">
      <selection activeCell="D8" sqref="D8"/>
    </sheetView>
  </sheetViews>
  <sheetFormatPr defaultRowHeight="15" x14ac:dyDescent="0.25"/>
  <cols>
    <col min="1" max="1" width="9.140625" style="1"/>
    <col min="2" max="2" width="32.28515625" style="1" customWidth="1"/>
    <col min="3" max="3" width="19.140625" style="1" customWidth="1"/>
    <col min="4" max="15" width="9.140625" style="1"/>
    <col min="16" max="16" width="17" style="1" customWidth="1"/>
    <col min="17" max="16384" width="9.140625" style="1"/>
  </cols>
  <sheetData>
    <row r="1" spans="1:16" x14ac:dyDescent="0.25">
      <c r="P1" s="56" t="s">
        <v>89</v>
      </c>
    </row>
    <row r="2" spans="1:16" ht="45.75" customHeight="1" x14ac:dyDescent="0.25">
      <c r="A2" s="165" t="s">
        <v>90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4" spans="1:16" ht="65.25" customHeight="1" x14ac:dyDescent="0.25">
      <c r="A4" s="166" t="s">
        <v>91</v>
      </c>
      <c r="B4" s="168" t="s">
        <v>92</v>
      </c>
      <c r="C4" s="168" t="s">
        <v>93</v>
      </c>
      <c r="D4" s="170" t="s">
        <v>94</v>
      </c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2"/>
      <c r="P4" s="173" t="s">
        <v>95</v>
      </c>
    </row>
    <row r="5" spans="1:16" ht="24" customHeight="1" x14ac:dyDescent="0.25">
      <c r="A5" s="167"/>
      <c r="B5" s="169"/>
      <c r="C5" s="169"/>
      <c r="D5" s="57">
        <v>2019</v>
      </c>
      <c r="E5" s="57">
        <v>2020</v>
      </c>
      <c r="F5" s="57">
        <v>2021</v>
      </c>
      <c r="G5" s="57">
        <v>2022</v>
      </c>
      <c r="H5" s="57">
        <v>2023</v>
      </c>
      <c r="I5" s="57">
        <v>2024</v>
      </c>
      <c r="J5" s="57">
        <v>2025</v>
      </c>
      <c r="K5" s="57">
        <v>2026</v>
      </c>
      <c r="L5" s="57">
        <v>2027</v>
      </c>
      <c r="M5" s="57">
        <v>2028</v>
      </c>
      <c r="N5" s="57">
        <v>2029</v>
      </c>
      <c r="O5" s="57">
        <v>2030</v>
      </c>
      <c r="P5" s="174"/>
    </row>
    <row r="6" spans="1:16" x14ac:dyDescent="0.25">
      <c r="A6" s="58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58">
        <v>9</v>
      </c>
      <c r="J6" s="58">
        <v>10</v>
      </c>
      <c r="K6" s="58">
        <v>11</v>
      </c>
      <c r="L6" s="58">
        <v>12</v>
      </c>
      <c r="M6" s="58">
        <v>13</v>
      </c>
      <c r="N6" s="58">
        <v>14</v>
      </c>
      <c r="O6" s="58">
        <v>15</v>
      </c>
      <c r="P6" s="58">
        <v>16</v>
      </c>
    </row>
    <row r="7" spans="1:16" ht="94.5" x14ac:dyDescent="0.25">
      <c r="A7" s="58">
        <v>1</v>
      </c>
      <c r="B7" s="54" t="s">
        <v>96</v>
      </c>
      <c r="C7" s="2">
        <v>101.8</v>
      </c>
      <c r="D7" s="2">
        <v>100</v>
      </c>
      <c r="E7" s="2">
        <v>100</v>
      </c>
      <c r="F7" s="2">
        <v>100</v>
      </c>
      <c r="G7" s="2">
        <v>100</v>
      </c>
      <c r="H7" s="2">
        <v>100</v>
      </c>
      <c r="I7" s="2">
        <v>100</v>
      </c>
      <c r="J7" s="2">
        <v>100</v>
      </c>
      <c r="K7" s="2">
        <v>100</v>
      </c>
      <c r="L7" s="2">
        <v>100</v>
      </c>
      <c r="M7" s="2">
        <v>100</v>
      </c>
      <c r="N7" s="2">
        <v>100</v>
      </c>
      <c r="O7" s="2">
        <v>100</v>
      </c>
      <c r="P7" s="2">
        <v>100</v>
      </c>
    </row>
    <row r="8" spans="1:16" ht="252" x14ac:dyDescent="0.25">
      <c r="A8" s="58">
        <v>2</v>
      </c>
      <c r="B8" s="54" t="s">
        <v>97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</row>
    <row r="9" spans="1:16" ht="189" x14ac:dyDescent="0.25">
      <c r="A9" s="58">
        <v>3</v>
      </c>
      <c r="B9" s="54" t="s">
        <v>98</v>
      </c>
      <c r="C9" s="2">
        <v>0.09</v>
      </c>
      <c r="D9" s="2" t="s">
        <v>99</v>
      </c>
      <c r="E9" s="2" t="s">
        <v>99</v>
      </c>
      <c r="F9" s="2" t="s">
        <v>99</v>
      </c>
      <c r="G9" s="2" t="s">
        <v>45</v>
      </c>
      <c r="H9" s="2" t="s">
        <v>45</v>
      </c>
      <c r="I9" s="2" t="s">
        <v>45</v>
      </c>
      <c r="J9" s="2" t="s">
        <v>45</v>
      </c>
      <c r="K9" s="2" t="s">
        <v>45</v>
      </c>
      <c r="L9" s="2" t="s">
        <v>45</v>
      </c>
      <c r="M9" s="2" t="s">
        <v>45</v>
      </c>
      <c r="N9" s="2" t="s">
        <v>45</v>
      </c>
      <c r="O9" s="2" t="s">
        <v>45</v>
      </c>
      <c r="P9" s="2" t="s">
        <v>45</v>
      </c>
    </row>
    <row r="10" spans="1:16" ht="141.75" x14ac:dyDescent="0.25">
      <c r="A10" s="58">
        <v>4</v>
      </c>
      <c r="B10" s="54" t="s">
        <v>100</v>
      </c>
      <c r="C10" s="3">
        <v>0</v>
      </c>
      <c r="D10" s="2" t="s">
        <v>46</v>
      </c>
      <c r="E10" s="2" t="s">
        <v>46</v>
      </c>
      <c r="F10" s="2" t="s">
        <v>46</v>
      </c>
      <c r="G10" s="2" t="s">
        <v>46</v>
      </c>
      <c r="H10" s="2" t="s">
        <v>46</v>
      </c>
      <c r="I10" s="2" t="s">
        <v>46</v>
      </c>
      <c r="J10" s="2" t="s">
        <v>46</v>
      </c>
      <c r="K10" s="2" t="s">
        <v>46</v>
      </c>
      <c r="L10" s="2" t="s">
        <v>46</v>
      </c>
      <c r="M10" s="2" t="s">
        <v>46</v>
      </c>
      <c r="N10" s="2" t="s">
        <v>46</v>
      </c>
      <c r="O10" s="2" t="s">
        <v>46</v>
      </c>
      <c r="P10" s="2" t="s">
        <v>46</v>
      </c>
    </row>
    <row r="11" spans="1:16" ht="141.75" x14ac:dyDescent="0.25">
      <c r="A11" s="58">
        <v>5</v>
      </c>
      <c r="B11" s="54" t="s">
        <v>101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</row>
    <row r="12" spans="1:16" ht="63" x14ac:dyDescent="0.25">
      <c r="A12" s="58">
        <v>6</v>
      </c>
      <c r="B12" s="54" t="s">
        <v>102</v>
      </c>
      <c r="C12" s="2">
        <v>0.06</v>
      </c>
      <c r="D12" s="2" t="s">
        <v>47</v>
      </c>
      <c r="E12" s="2" t="s">
        <v>47</v>
      </c>
      <c r="F12" s="2" t="s">
        <v>47</v>
      </c>
      <c r="G12" s="2" t="s">
        <v>47</v>
      </c>
      <c r="H12" s="2" t="s">
        <v>47</v>
      </c>
      <c r="I12" s="2" t="s">
        <v>47</v>
      </c>
      <c r="J12" s="2" t="s">
        <v>47</v>
      </c>
      <c r="K12" s="2" t="s">
        <v>47</v>
      </c>
      <c r="L12" s="2" t="s">
        <v>47</v>
      </c>
      <c r="M12" s="2" t="s">
        <v>47</v>
      </c>
      <c r="N12" s="2" t="s">
        <v>47</v>
      </c>
      <c r="O12" s="2" t="s">
        <v>47</v>
      </c>
      <c r="P12" s="2" t="s">
        <v>47</v>
      </c>
    </row>
    <row r="14" spans="1:16" ht="97.5" customHeight="1" x14ac:dyDescent="0.25">
      <c r="A14" s="164" t="s">
        <v>105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</row>
    <row r="16" spans="1:16" ht="45.75" customHeight="1" x14ac:dyDescent="0.25">
      <c r="A16" s="164" t="s">
        <v>103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</row>
    <row r="18" spans="1:16" ht="119.25" customHeight="1" x14ac:dyDescent="0.25">
      <c r="A18" s="164" t="s">
        <v>106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</row>
    <row r="20" spans="1:16" ht="132" customHeight="1" x14ac:dyDescent="0.25">
      <c r="A20" s="164" t="s">
        <v>107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</row>
    <row r="22" spans="1:16" ht="54" customHeight="1" x14ac:dyDescent="0.25">
      <c r="A22" s="164" t="s">
        <v>104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</row>
    <row r="24" spans="1:16" ht="136.5" customHeight="1" x14ac:dyDescent="0.25">
      <c r="A24" s="164" t="s">
        <v>108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</row>
  </sheetData>
  <mergeCells count="12">
    <mergeCell ref="A24:P24"/>
    <mergeCell ref="A2:P2"/>
    <mergeCell ref="A4:A5"/>
    <mergeCell ref="B4:B5"/>
    <mergeCell ref="C4:C5"/>
    <mergeCell ref="D4:O4"/>
    <mergeCell ref="P4:P5"/>
    <mergeCell ref="A14:P14"/>
    <mergeCell ref="A16:P16"/>
    <mergeCell ref="A18:P18"/>
    <mergeCell ref="A20:P20"/>
    <mergeCell ref="A22:P22"/>
  </mergeCells>
  <pageMargins left="1.1811023622047245" right="0.39370078740157483" top="0.78740157480314965" bottom="0.78740157480314965" header="0.31496062992125984" footer="0.31496062992125984"/>
  <pageSetup paperSize="9" scale="68" firstPageNumber="7" fitToHeight="3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 </vt:lpstr>
      <vt:lpstr>Таблица 2</vt:lpstr>
      <vt:lpstr>Таблица 6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2022-09-01T04:47:08Z</dcterms:modified>
</cp:coreProperties>
</file>