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65" windowWidth="15120" windowHeight="7950"/>
  </bookViews>
  <sheets>
    <sheet name="Таблица 1 " sheetId="12" r:id="rId1"/>
    <sheet name="Таблица 2" sheetId="11" r:id="rId2"/>
    <sheet name="Таблица 3" sheetId="3" r:id="rId3"/>
    <sheet name="Таблица 4" sheetId="4" r:id="rId4"/>
    <sheet name="Таблица 5" sheetId="5" r:id="rId5"/>
    <sheet name="Таблица 6" sheetId="6" r:id="rId6"/>
    <sheet name="Таблица 7" sheetId="7" r:id="rId7"/>
    <sheet name="Таблица 8" sheetId="8" r:id="rId8"/>
    <sheet name="Таблица 9" sheetId="9" r:id="rId9"/>
  </sheets>
  <definedNames>
    <definedName name="_xlnm.Print_Titles" localSheetId="1">'Таблица 2'!$3:$6</definedName>
    <definedName name="_xlnm.Print_Titles" localSheetId="2">'Таблица 3'!$5:$6</definedName>
  </definedNames>
  <calcPr calcId="144525" refMode="R1C1"/>
</workbook>
</file>

<file path=xl/calcChain.xml><?xml version="1.0" encoding="utf-8"?>
<calcChain xmlns="http://schemas.openxmlformats.org/spreadsheetml/2006/main">
  <c r="G7" i="7" l="1"/>
  <c r="H39" i="12" l="1"/>
  <c r="G39" i="12"/>
  <c r="F41" i="12"/>
  <c r="D41" i="12" s="1"/>
  <c r="F42" i="12"/>
  <c r="D42" i="12" s="1"/>
  <c r="F40" i="12"/>
  <c r="F34" i="12" s="1"/>
  <c r="F37" i="12"/>
  <c r="G35" i="12"/>
  <c r="G36" i="12"/>
  <c r="G37" i="12"/>
  <c r="G34" i="12"/>
  <c r="D43" i="12"/>
  <c r="E40" i="12"/>
  <c r="E39" i="12" s="1"/>
  <c r="F35" i="12" l="1"/>
  <c r="D40" i="12"/>
  <c r="F39" i="12"/>
  <c r="D39" i="12"/>
  <c r="F36" i="12"/>
  <c r="J27" i="11"/>
  <c r="K56" i="11" l="1"/>
  <c r="J56" i="11"/>
  <c r="I56" i="11"/>
  <c r="F186" i="11" l="1"/>
  <c r="Q105" i="11"/>
  <c r="P105" i="11"/>
  <c r="O105" i="11"/>
  <c r="N105" i="11"/>
  <c r="M105" i="11"/>
  <c r="L105" i="11"/>
  <c r="K105" i="11"/>
  <c r="J105" i="11"/>
  <c r="I105" i="11"/>
  <c r="H105" i="11"/>
  <c r="G105" i="11"/>
  <c r="E105" i="11" s="1"/>
  <c r="F105" i="11"/>
  <c r="Q104" i="11"/>
  <c r="P104" i="11"/>
  <c r="O104" i="11"/>
  <c r="N104" i="11"/>
  <c r="M104" i="11"/>
  <c r="L104" i="11"/>
  <c r="K104" i="11"/>
  <c r="J104" i="11"/>
  <c r="I104" i="11"/>
  <c r="G104" i="11"/>
  <c r="F104" i="11"/>
  <c r="Q103" i="11"/>
  <c r="P103" i="11"/>
  <c r="O103" i="11"/>
  <c r="N103" i="11"/>
  <c r="M103" i="11"/>
  <c r="L103" i="11"/>
  <c r="K103" i="11"/>
  <c r="J103" i="11"/>
  <c r="I103" i="11"/>
  <c r="G103" i="11"/>
  <c r="F103" i="11"/>
  <c r="Q102" i="11"/>
  <c r="P102" i="11"/>
  <c r="P101" i="11" s="1"/>
  <c r="O102" i="11"/>
  <c r="N102" i="11"/>
  <c r="M102" i="11"/>
  <c r="L102" i="11"/>
  <c r="K102" i="11"/>
  <c r="J102" i="11"/>
  <c r="I102" i="11"/>
  <c r="H102" i="11"/>
  <c r="G102" i="11"/>
  <c r="F102" i="11"/>
  <c r="O101" i="11"/>
  <c r="N101" i="11"/>
  <c r="L101" i="11"/>
  <c r="G101" i="11"/>
  <c r="E100" i="11"/>
  <c r="E99" i="11"/>
  <c r="E98" i="11"/>
  <c r="E97" i="11"/>
  <c r="Q96" i="11"/>
  <c r="P96" i="11"/>
  <c r="O96" i="11"/>
  <c r="N96" i="11"/>
  <c r="M96" i="11"/>
  <c r="L96" i="11"/>
  <c r="K96" i="11"/>
  <c r="J96" i="11"/>
  <c r="I96" i="11"/>
  <c r="H96" i="11"/>
  <c r="G96" i="11"/>
  <c r="F96" i="11"/>
  <c r="E95" i="11"/>
  <c r="E94" i="11"/>
  <c r="E93" i="11"/>
  <c r="E92" i="11"/>
  <c r="Q91" i="11"/>
  <c r="P91" i="11"/>
  <c r="O91" i="11"/>
  <c r="N91" i="11"/>
  <c r="M91" i="11"/>
  <c r="L91" i="11"/>
  <c r="K91" i="11"/>
  <c r="J91" i="11"/>
  <c r="I91" i="11"/>
  <c r="H91" i="11"/>
  <c r="G91" i="11"/>
  <c r="F91" i="11"/>
  <c r="E90" i="11"/>
  <c r="E89" i="11"/>
  <c r="E88" i="11"/>
  <c r="E87" i="11"/>
  <c r="Q86" i="11"/>
  <c r="P86" i="11"/>
  <c r="O86" i="11"/>
  <c r="N86" i="11"/>
  <c r="M86" i="11"/>
  <c r="L86" i="11"/>
  <c r="K86" i="11"/>
  <c r="J86" i="11"/>
  <c r="I86" i="11"/>
  <c r="H86" i="11"/>
  <c r="G86" i="11"/>
  <c r="F86" i="11"/>
  <c r="E85" i="11"/>
  <c r="E84" i="11"/>
  <c r="E83" i="11"/>
  <c r="E82" i="11"/>
  <c r="Q81" i="11"/>
  <c r="P81" i="11"/>
  <c r="O81" i="11"/>
  <c r="N81" i="11"/>
  <c r="M81" i="11"/>
  <c r="L81" i="11"/>
  <c r="K81" i="11"/>
  <c r="J81" i="11"/>
  <c r="I81" i="11"/>
  <c r="H81" i="11"/>
  <c r="G81" i="11"/>
  <c r="F81" i="11"/>
  <c r="E80" i="11"/>
  <c r="E79" i="11"/>
  <c r="E78" i="11"/>
  <c r="E77" i="11"/>
  <c r="Q76" i="11"/>
  <c r="P76" i="11"/>
  <c r="O76" i="11"/>
  <c r="N76" i="11"/>
  <c r="M76" i="11"/>
  <c r="L76" i="11"/>
  <c r="K76" i="11"/>
  <c r="J76" i="11"/>
  <c r="I76" i="11"/>
  <c r="H76" i="11"/>
  <c r="G76" i="11"/>
  <c r="F76" i="11"/>
  <c r="E75" i="11"/>
  <c r="E74" i="11"/>
  <c r="E73" i="11"/>
  <c r="E72" i="11"/>
  <c r="Q71" i="11"/>
  <c r="P71" i="11"/>
  <c r="O71" i="11"/>
  <c r="N71" i="11"/>
  <c r="M71" i="11"/>
  <c r="L71" i="11"/>
  <c r="K71" i="11"/>
  <c r="J71" i="11"/>
  <c r="I71" i="11"/>
  <c r="H71" i="11"/>
  <c r="G71" i="11"/>
  <c r="F71" i="11"/>
  <c r="E70" i="11"/>
  <c r="E69" i="11"/>
  <c r="E68" i="11"/>
  <c r="E67" i="11"/>
  <c r="Q66" i="11"/>
  <c r="P66" i="11"/>
  <c r="O66" i="11"/>
  <c r="N66" i="11"/>
  <c r="M66" i="11"/>
  <c r="L66" i="11"/>
  <c r="K66" i="11"/>
  <c r="J66" i="11"/>
  <c r="I66" i="11"/>
  <c r="H66" i="11"/>
  <c r="G66" i="11"/>
  <c r="F66" i="11"/>
  <c r="E65" i="11"/>
  <c r="E64" i="11"/>
  <c r="E63" i="11"/>
  <c r="E62" i="11"/>
  <c r="Q61" i="11"/>
  <c r="P61" i="11"/>
  <c r="O61" i="11"/>
  <c r="N61" i="11"/>
  <c r="M61" i="11"/>
  <c r="L61" i="11"/>
  <c r="K61" i="11"/>
  <c r="J61" i="11"/>
  <c r="I61" i="11"/>
  <c r="H61" i="11"/>
  <c r="G61" i="11"/>
  <c r="F61" i="11"/>
  <c r="E60" i="11"/>
  <c r="H59" i="11"/>
  <c r="H104" i="11" s="1"/>
  <c r="H58" i="11"/>
  <c r="H103" i="11" s="1"/>
  <c r="E57" i="11"/>
  <c r="Q56" i="11"/>
  <c r="P56" i="11"/>
  <c r="O56" i="11"/>
  <c r="N56" i="11"/>
  <c r="M56" i="11"/>
  <c r="L56" i="11"/>
  <c r="H56" i="11"/>
  <c r="G56" i="11"/>
  <c r="F56" i="11"/>
  <c r="E102" i="11" l="1"/>
  <c r="J101" i="11"/>
  <c r="K101" i="11"/>
  <c r="I101" i="11"/>
  <c r="M101" i="11"/>
  <c r="Q101" i="11"/>
  <c r="E71" i="11"/>
  <c r="E76" i="11"/>
  <c r="E86" i="11"/>
  <c r="E91" i="11"/>
  <c r="E96" i="11"/>
  <c r="F101" i="11"/>
  <c r="E58" i="11"/>
  <c r="E61" i="11"/>
  <c r="E66" i="11"/>
  <c r="E81" i="11"/>
  <c r="E56" i="11"/>
  <c r="E104" i="11"/>
  <c r="E103" i="11"/>
  <c r="H101" i="11"/>
  <c r="E59" i="11"/>
  <c r="E101" i="11" l="1"/>
  <c r="I35" i="12" l="1"/>
  <c r="I36" i="12"/>
  <c r="I37" i="12"/>
  <c r="I34" i="12"/>
  <c r="E35" i="12"/>
  <c r="H35" i="12"/>
  <c r="E36" i="12"/>
  <c r="H36" i="12"/>
  <c r="E37" i="12"/>
  <c r="H37" i="12"/>
  <c r="H34" i="12"/>
  <c r="E34" i="12"/>
  <c r="P8" i="6"/>
  <c r="O8" i="6"/>
  <c r="N8" i="6"/>
  <c r="M8" i="6"/>
  <c r="L8" i="6"/>
  <c r="K8" i="6"/>
  <c r="J8" i="6"/>
  <c r="I8" i="6"/>
  <c r="H8" i="6"/>
  <c r="G8" i="6"/>
  <c r="F8" i="6"/>
  <c r="E8" i="6"/>
  <c r="D8" i="6"/>
  <c r="D35" i="12" l="1"/>
  <c r="E33" i="12"/>
  <c r="D36" i="12"/>
  <c r="H33" i="12"/>
  <c r="D34" i="12"/>
  <c r="G33" i="12"/>
  <c r="D37" i="12"/>
  <c r="F33" i="12"/>
  <c r="H165" i="11"/>
  <c r="G165" i="11"/>
  <c r="F165" i="11"/>
  <c r="F160" i="11"/>
  <c r="F155" i="11"/>
  <c r="G171" i="11"/>
  <c r="H171" i="11"/>
  <c r="G172" i="11"/>
  <c r="H172" i="11"/>
  <c r="G174" i="11"/>
  <c r="H174" i="11"/>
  <c r="G145" i="11"/>
  <c r="H145" i="11"/>
  <c r="I145" i="11"/>
  <c r="J145" i="11"/>
  <c r="K145" i="11"/>
  <c r="L145" i="11"/>
  <c r="M145" i="11"/>
  <c r="N145" i="11"/>
  <c r="O145" i="11"/>
  <c r="P145" i="11"/>
  <c r="Q145" i="11"/>
  <c r="G146" i="11"/>
  <c r="H146" i="11"/>
  <c r="I146" i="11"/>
  <c r="J146" i="11"/>
  <c r="K146" i="11"/>
  <c r="L146" i="11"/>
  <c r="M146" i="11"/>
  <c r="N146" i="11"/>
  <c r="O146" i="11"/>
  <c r="P146" i="11"/>
  <c r="Q146" i="11"/>
  <c r="G147" i="11"/>
  <c r="H147" i="11"/>
  <c r="I147" i="11"/>
  <c r="J147" i="11"/>
  <c r="K147" i="11"/>
  <c r="L147" i="11"/>
  <c r="M147" i="11"/>
  <c r="N147" i="11"/>
  <c r="O147" i="11"/>
  <c r="P147" i="11"/>
  <c r="Q147" i="11"/>
  <c r="G148" i="11"/>
  <c r="G153" i="11" s="1"/>
  <c r="H148" i="11"/>
  <c r="H153" i="11" s="1"/>
  <c r="I148" i="11"/>
  <c r="I153" i="11" s="1"/>
  <c r="J148" i="11"/>
  <c r="K148" i="11"/>
  <c r="K153" i="11" s="1"/>
  <c r="K158" i="11" s="1"/>
  <c r="L148" i="11"/>
  <c r="L153" i="11" s="1"/>
  <c r="L158" i="11" s="1"/>
  <c r="M148" i="11"/>
  <c r="M153" i="11" s="1"/>
  <c r="M158" i="11" s="1"/>
  <c r="N148" i="11"/>
  <c r="N153" i="11" s="1"/>
  <c r="O148" i="11"/>
  <c r="O153" i="11" s="1"/>
  <c r="O158" i="11" s="1"/>
  <c r="P148" i="11"/>
  <c r="P153" i="11" s="1"/>
  <c r="P158" i="11" s="1"/>
  <c r="Q148" i="11"/>
  <c r="Q153" i="11" s="1"/>
  <c r="F146" i="11"/>
  <c r="F147" i="11"/>
  <c r="F148" i="11"/>
  <c r="F145" i="11"/>
  <c r="E143" i="11"/>
  <c r="E142" i="11"/>
  <c r="E141" i="11"/>
  <c r="E140" i="11"/>
  <c r="Q139" i="11"/>
  <c r="P139" i="11"/>
  <c r="O139" i="11"/>
  <c r="N139" i="11"/>
  <c r="M139" i="11"/>
  <c r="L139" i="11"/>
  <c r="K139" i="11"/>
  <c r="J139" i="11"/>
  <c r="I139" i="11"/>
  <c r="H139" i="11"/>
  <c r="G139" i="11"/>
  <c r="F139" i="11"/>
  <c r="D33" i="12" l="1"/>
  <c r="H158" i="11"/>
  <c r="H155" i="11" s="1"/>
  <c r="H150" i="11"/>
  <c r="K144" i="11"/>
  <c r="K154" i="11" s="1"/>
  <c r="J153" i="11"/>
  <c r="Q158" i="11"/>
  <c r="Q163" i="11" s="1"/>
  <c r="I158" i="11"/>
  <c r="I163" i="11" s="1"/>
  <c r="N158" i="11"/>
  <c r="L163" i="11"/>
  <c r="L168" i="11" s="1"/>
  <c r="G158" i="11"/>
  <c r="G155" i="11" s="1"/>
  <c r="G150" i="11"/>
  <c r="O163" i="11"/>
  <c r="H163" i="11"/>
  <c r="H160" i="11" s="1"/>
  <c r="P163" i="11"/>
  <c r="P168" i="11" s="1"/>
  <c r="M163" i="11"/>
  <c r="M168" i="11" s="1"/>
  <c r="K163" i="11"/>
  <c r="K168" i="11" s="1"/>
  <c r="N163" i="11"/>
  <c r="N168" i="11" s="1"/>
  <c r="N173" i="11" s="1"/>
  <c r="E145" i="11"/>
  <c r="E147" i="11"/>
  <c r="O144" i="11"/>
  <c r="O154" i="11" s="1"/>
  <c r="O159" i="11" s="1"/>
  <c r="E146" i="11"/>
  <c r="G144" i="11"/>
  <c r="E139" i="11"/>
  <c r="J144" i="11"/>
  <c r="J154" i="11" s="1"/>
  <c r="N144" i="11"/>
  <c r="N154" i="11" s="1"/>
  <c r="N159" i="11" s="1"/>
  <c r="I144" i="11"/>
  <c r="I154" i="11" s="1"/>
  <c r="M144" i="11"/>
  <c r="Q144" i="11"/>
  <c r="Q154" i="11" s="1"/>
  <c r="H144" i="11"/>
  <c r="L144" i="11"/>
  <c r="P144" i="11"/>
  <c r="E148" i="11"/>
  <c r="F144" i="11"/>
  <c r="K159" i="11" l="1"/>
  <c r="K164" i="11" s="1"/>
  <c r="K169" i="11" s="1"/>
  <c r="K174" i="11" s="1"/>
  <c r="J159" i="11"/>
  <c r="J164" i="11" s="1"/>
  <c r="J169" i="11" s="1"/>
  <c r="O164" i="11"/>
  <c r="P154" i="11"/>
  <c r="L154" i="11"/>
  <c r="I159" i="11"/>
  <c r="I164" i="11" s="1"/>
  <c r="N164" i="11"/>
  <c r="N169" i="11" s="1"/>
  <c r="J158" i="11"/>
  <c r="J163" i="11" s="1"/>
  <c r="J168" i="11" s="1"/>
  <c r="Q159" i="11"/>
  <c r="G163" i="11"/>
  <c r="G160" i="11" s="1"/>
  <c r="M154" i="11"/>
  <c r="I173" i="11"/>
  <c r="Q168" i="11"/>
  <c r="Q173" i="11" s="1"/>
  <c r="K173" i="11"/>
  <c r="O168" i="11"/>
  <c r="O173" i="11" s="1"/>
  <c r="M173" i="11"/>
  <c r="E153" i="11"/>
  <c r="P173" i="11"/>
  <c r="L173" i="11"/>
  <c r="H173" i="11"/>
  <c r="E144" i="11"/>
  <c r="N174" i="11" l="1"/>
  <c r="E154" i="11"/>
  <c r="O174" i="11"/>
  <c r="O169" i="11"/>
  <c r="I169" i="11"/>
  <c r="I174" i="11" s="1"/>
  <c r="M159" i="11"/>
  <c r="M164" i="11" s="1"/>
  <c r="P164" i="11"/>
  <c r="P169" i="11" s="1"/>
  <c r="E158" i="11"/>
  <c r="J173" i="11"/>
  <c r="Q164" i="11"/>
  <c r="Q169" i="11" s="1"/>
  <c r="Q174" i="11" s="1"/>
  <c r="L159" i="11"/>
  <c r="E159" i="11" s="1"/>
  <c r="P159" i="11"/>
  <c r="G173" i="11"/>
  <c r="H170" i="11"/>
  <c r="E168" i="11"/>
  <c r="F174" i="11"/>
  <c r="M169" i="11" l="1"/>
  <c r="M174" i="11" s="1"/>
  <c r="G170" i="11"/>
  <c r="L164" i="11"/>
  <c r="P174" i="11"/>
  <c r="E163" i="11"/>
  <c r="F173" i="11"/>
  <c r="F172" i="11"/>
  <c r="F171" i="11"/>
  <c r="J174" i="11"/>
  <c r="L169" i="11" l="1"/>
  <c r="E169" i="11" s="1"/>
  <c r="E164" i="11"/>
  <c r="E173" i="11"/>
  <c r="F170" i="11"/>
  <c r="L174" i="11" l="1"/>
  <c r="E174" i="11" s="1"/>
  <c r="F134" i="11"/>
  <c r="Q137" i="11"/>
  <c r="Q152" i="11" s="1"/>
  <c r="P137" i="11"/>
  <c r="P152" i="11" s="1"/>
  <c r="O137" i="11"/>
  <c r="O152" i="11" s="1"/>
  <c r="N137" i="11"/>
  <c r="N152" i="11" s="1"/>
  <c r="M137" i="11"/>
  <c r="M152" i="11" s="1"/>
  <c r="L137" i="11"/>
  <c r="L152" i="11" s="1"/>
  <c r="K137" i="11"/>
  <c r="K152" i="11" s="1"/>
  <c r="J137" i="11"/>
  <c r="J152" i="11" s="1"/>
  <c r="I137" i="11"/>
  <c r="I152" i="11" s="1"/>
  <c r="H137" i="11"/>
  <c r="G137" i="11"/>
  <c r="F137" i="11"/>
  <c r="Q136" i="11"/>
  <c r="Q151" i="11" s="1"/>
  <c r="P136" i="11"/>
  <c r="P151" i="11" s="1"/>
  <c r="O136" i="11"/>
  <c r="O151" i="11" s="1"/>
  <c r="N136" i="11"/>
  <c r="N151" i="11" s="1"/>
  <c r="M136" i="11"/>
  <c r="M151" i="11" s="1"/>
  <c r="L136" i="11"/>
  <c r="L151" i="11" s="1"/>
  <c r="K136" i="11"/>
  <c r="K151" i="11" s="1"/>
  <c r="J136" i="11"/>
  <c r="J151" i="11" s="1"/>
  <c r="I136" i="11"/>
  <c r="I151" i="11" s="1"/>
  <c r="H136" i="11"/>
  <c r="G136" i="11"/>
  <c r="F136" i="11"/>
  <c r="Q135" i="11"/>
  <c r="P135" i="11"/>
  <c r="O135" i="11"/>
  <c r="N135" i="11"/>
  <c r="M135" i="11"/>
  <c r="L135" i="11"/>
  <c r="K135" i="11"/>
  <c r="J135" i="11"/>
  <c r="I135" i="11"/>
  <c r="H135" i="11"/>
  <c r="G135" i="11"/>
  <c r="F135" i="11"/>
  <c r="Q134" i="11"/>
  <c r="P134" i="11"/>
  <c r="O134" i="11"/>
  <c r="N134" i="11"/>
  <c r="N133" i="11" s="1"/>
  <c r="M134" i="11"/>
  <c r="L134" i="11"/>
  <c r="K134" i="11"/>
  <c r="K133" i="11" s="1"/>
  <c r="J134" i="11"/>
  <c r="J133" i="11" s="1"/>
  <c r="I134" i="11"/>
  <c r="H134" i="11"/>
  <c r="G134" i="11"/>
  <c r="E132" i="11"/>
  <c r="E131" i="11"/>
  <c r="E130" i="11"/>
  <c r="E129" i="11"/>
  <c r="Q128" i="11"/>
  <c r="P128" i="11"/>
  <c r="O128" i="11"/>
  <c r="N128" i="11"/>
  <c r="M128" i="11"/>
  <c r="L128" i="11"/>
  <c r="K128" i="11"/>
  <c r="J128" i="11"/>
  <c r="I128" i="11"/>
  <c r="H128" i="11"/>
  <c r="G128" i="11"/>
  <c r="F128" i="11"/>
  <c r="E127" i="11"/>
  <c r="E126" i="11"/>
  <c r="E125" i="11"/>
  <c r="E124" i="11"/>
  <c r="Q123" i="11"/>
  <c r="P123" i="11"/>
  <c r="O123" i="11"/>
  <c r="N123" i="11"/>
  <c r="M123" i="11"/>
  <c r="L123" i="11"/>
  <c r="K123" i="11"/>
  <c r="J123" i="11"/>
  <c r="I123" i="11"/>
  <c r="H123" i="11"/>
  <c r="G123" i="11"/>
  <c r="F123" i="11"/>
  <c r="Q121" i="11"/>
  <c r="P121" i="11"/>
  <c r="O121" i="11"/>
  <c r="N121" i="11"/>
  <c r="M121" i="11"/>
  <c r="L121" i="11"/>
  <c r="K121" i="11"/>
  <c r="J121" i="11"/>
  <c r="I121" i="11"/>
  <c r="H121" i="11"/>
  <c r="G121" i="11"/>
  <c r="F121" i="11"/>
  <c r="Q120" i="11"/>
  <c r="P120" i="11"/>
  <c r="O120" i="11"/>
  <c r="N120" i="11"/>
  <c r="M120" i="11"/>
  <c r="L120" i="11"/>
  <c r="K120" i="11"/>
  <c r="J120" i="11"/>
  <c r="I120" i="11"/>
  <c r="H120" i="11"/>
  <c r="G120" i="11"/>
  <c r="F120" i="11"/>
  <c r="Q119" i="11"/>
  <c r="P119" i="11"/>
  <c r="O119" i="11"/>
  <c r="N119" i="11"/>
  <c r="M119" i="11"/>
  <c r="L119" i="11"/>
  <c r="K119" i="11"/>
  <c r="J119" i="11"/>
  <c r="I119" i="11"/>
  <c r="H119" i="11"/>
  <c r="G119" i="11"/>
  <c r="F119" i="11"/>
  <c r="Q118" i="11"/>
  <c r="Q117" i="11" s="1"/>
  <c r="P118" i="11"/>
  <c r="O118" i="11"/>
  <c r="N118" i="11"/>
  <c r="N117" i="11" s="1"/>
  <c r="M118" i="11"/>
  <c r="M117" i="11" s="1"/>
  <c r="L118" i="11"/>
  <c r="K118" i="11"/>
  <c r="J118" i="11"/>
  <c r="J117" i="11" s="1"/>
  <c r="I118" i="11"/>
  <c r="H118" i="11"/>
  <c r="G118" i="11"/>
  <c r="F118" i="11"/>
  <c r="E116" i="11"/>
  <c r="E115" i="11"/>
  <c r="E114" i="11"/>
  <c r="E113" i="11"/>
  <c r="Q112" i="11"/>
  <c r="P112" i="11"/>
  <c r="O112" i="11"/>
  <c r="N112" i="11"/>
  <c r="M112" i="11"/>
  <c r="L112" i="11"/>
  <c r="K112" i="11"/>
  <c r="J112" i="11"/>
  <c r="I112" i="11"/>
  <c r="H112" i="11"/>
  <c r="G112" i="11"/>
  <c r="F112" i="11"/>
  <c r="E111" i="11"/>
  <c r="E110" i="11"/>
  <c r="E109" i="11"/>
  <c r="E108" i="11"/>
  <c r="Q107" i="11"/>
  <c r="P107" i="11"/>
  <c r="O107" i="11"/>
  <c r="N107" i="11"/>
  <c r="M107" i="11"/>
  <c r="L107" i="11"/>
  <c r="K107" i="11"/>
  <c r="J107" i="11"/>
  <c r="I107" i="11"/>
  <c r="H107" i="11"/>
  <c r="G107" i="11"/>
  <c r="F107" i="11"/>
  <c r="I117" i="11" l="1"/>
  <c r="F117" i="11"/>
  <c r="K156" i="11"/>
  <c r="K155" i="11" s="1"/>
  <c r="K150" i="11"/>
  <c r="O156" i="11"/>
  <c r="O150" i="11"/>
  <c r="O161" i="11"/>
  <c r="K157" i="11"/>
  <c r="O157" i="11"/>
  <c r="O162" i="11" s="1"/>
  <c r="L156" i="11"/>
  <c r="L150" i="11"/>
  <c r="P156" i="11"/>
  <c r="P150" i="11"/>
  <c r="L157" i="11"/>
  <c r="P157" i="11"/>
  <c r="P162" i="11" s="1"/>
  <c r="I156" i="11"/>
  <c r="I161" i="11" s="1"/>
  <c r="I150" i="11"/>
  <c r="E151" i="11"/>
  <c r="M156" i="11"/>
  <c r="M150" i="11"/>
  <c r="Q156" i="11"/>
  <c r="Q150" i="11"/>
  <c r="I157" i="11"/>
  <c r="I162" i="11" s="1"/>
  <c r="E152" i="11"/>
  <c r="M157" i="11"/>
  <c r="M162" i="11" s="1"/>
  <c r="Q157" i="11"/>
  <c r="Q162" i="11" s="1"/>
  <c r="J156" i="11"/>
  <c r="J161" i="11" s="1"/>
  <c r="J150" i="11"/>
  <c r="N150" i="11"/>
  <c r="N156" i="11"/>
  <c r="J157" i="11"/>
  <c r="J155" i="11" s="1"/>
  <c r="N157" i="11"/>
  <c r="E128" i="11"/>
  <c r="G133" i="11"/>
  <c r="O133" i="11"/>
  <c r="E134" i="11"/>
  <c r="H133" i="11"/>
  <c r="P133" i="11"/>
  <c r="E120" i="11"/>
  <c r="E121" i="11"/>
  <c r="E123" i="11"/>
  <c r="E135" i="11"/>
  <c r="I133" i="11"/>
  <c r="M133" i="11"/>
  <c r="Q133" i="11"/>
  <c r="E137" i="11"/>
  <c r="E112" i="11"/>
  <c r="L133" i="11"/>
  <c r="E107" i="11"/>
  <c r="E136" i="11"/>
  <c r="E119" i="11"/>
  <c r="L117" i="11"/>
  <c r="P117" i="11"/>
  <c r="E118" i="11"/>
  <c r="G117" i="11"/>
  <c r="K117" i="11"/>
  <c r="O117" i="11"/>
  <c r="F133" i="11"/>
  <c r="H117" i="11"/>
  <c r="Q54" i="11"/>
  <c r="P54" i="11"/>
  <c r="O54" i="11"/>
  <c r="N54" i="11"/>
  <c r="M54" i="11"/>
  <c r="L54" i="11"/>
  <c r="K54" i="11"/>
  <c r="J54" i="11"/>
  <c r="I54" i="11"/>
  <c r="H54" i="11"/>
  <c r="G54" i="11"/>
  <c r="F54" i="11"/>
  <c r="Q53" i="11"/>
  <c r="P53" i="11"/>
  <c r="O53" i="11"/>
  <c r="N53" i="11"/>
  <c r="M53" i="11"/>
  <c r="L53" i="11"/>
  <c r="K53" i="11"/>
  <c r="J53" i="11"/>
  <c r="G53" i="11"/>
  <c r="F53" i="11"/>
  <c r="Q52" i="11"/>
  <c r="P52" i="11"/>
  <c r="O52" i="11"/>
  <c r="N52" i="11"/>
  <c r="M52" i="11"/>
  <c r="L52" i="11"/>
  <c r="K52" i="11"/>
  <c r="J52" i="11"/>
  <c r="I52" i="11"/>
  <c r="H52" i="11"/>
  <c r="G52" i="11"/>
  <c r="F52" i="11"/>
  <c r="Q51" i="11"/>
  <c r="P51" i="11"/>
  <c r="O51" i="11"/>
  <c r="N51" i="11"/>
  <c r="M51" i="11"/>
  <c r="L51" i="11"/>
  <c r="K51" i="11"/>
  <c r="J51" i="11"/>
  <c r="I51" i="11"/>
  <c r="H51" i="11"/>
  <c r="G51" i="11"/>
  <c r="F51" i="11"/>
  <c r="E49" i="11"/>
  <c r="I48" i="11"/>
  <c r="I53" i="11" s="1"/>
  <c r="H48" i="11"/>
  <c r="H53" i="11" s="1"/>
  <c r="E47" i="11"/>
  <c r="E46" i="11"/>
  <c r="Q45" i="11"/>
  <c r="P45" i="11"/>
  <c r="O45" i="11"/>
  <c r="N45" i="11"/>
  <c r="M45" i="11"/>
  <c r="L45" i="11"/>
  <c r="K45" i="11"/>
  <c r="J45" i="11"/>
  <c r="G45" i="11"/>
  <c r="F45" i="11"/>
  <c r="E44" i="11"/>
  <c r="E43" i="11"/>
  <c r="E42" i="11"/>
  <c r="E41" i="11"/>
  <c r="Q40" i="11"/>
  <c r="P40" i="11"/>
  <c r="O40" i="11"/>
  <c r="N40" i="11"/>
  <c r="M40" i="11"/>
  <c r="L40" i="11"/>
  <c r="K40" i="11"/>
  <c r="J40" i="11"/>
  <c r="I40" i="11"/>
  <c r="H40" i="11"/>
  <c r="G40" i="11"/>
  <c r="F40" i="11"/>
  <c r="Q38" i="11"/>
  <c r="P38" i="11"/>
  <c r="O38" i="11"/>
  <c r="N38" i="11"/>
  <c r="M38" i="11"/>
  <c r="L38" i="11"/>
  <c r="K38" i="11"/>
  <c r="J38" i="11"/>
  <c r="I38" i="11"/>
  <c r="H38" i="11"/>
  <c r="G38" i="11"/>
  <c r="F38" i="11"/>
  <c r="Q37" i="11"/>
  <c r="P37" i="11"/>
  <c r="O37" i="11"/>
  <c r="N37" i="11"/>
  <c r="M37" i="11"/>
  <c r="L37" i="11"/>
  <c r="K37" i="11"/>
  <c r="I37" i="11"/>
  <c r="H37" i="11"/>
  <c r="G37" i="11"/>
  <c r="F37" i="11"/>
  <c r="Q36" i="11"/>
  <c r="P36" i="11"/>
  <c r="O36" i="11"/>
  <c r="N36" i="11"/>
  <c r="M36" i="11"/>
  <c r="L36" i="11"/>
  <c r="K36" i="11"/>
  <c r="J36" i="11"/>
  <c r="I36" i="11"/>
  <c r="H36" i="11"/>
  <c r="G36" i="11"/>
  <c r="F36" i="11"/>
  <c r="Q35" i="11"/>
  <c r="P35" i="11"/>
  <c r="O35" i="11"/>
  <c r="N35" i="11"/>
  <c r="M35" i="11"/>
  <c r="L35" i="11"/>
  <c r="K35" i="11"/>
  <c r="J35" i="11"/>
  <c r="I35" i="11"/>
  <c r="H35" i="11"/>
  <c r="G35" i="11"/>
  <c r="F35" i="11"/>
  <c r="E33" i="11"/>
  <c r="J29" i="11"/>
  <c r="E31" i="11"/>
  <c r="E30" i="11"/>
  <c r="Q29" i="11"/>
  <c r="P29" i="11"/>
  <c r="O29" i="11"/>
  <c r="N29" i="11"/>
  <c r="M29" i="11"/>
  <c r="L29" i="11"/>
  <c r="K29" i="11"/>
  <c r="I29" i="11"/>
  <c r="H29" i="11"/>
  <c r="G29" i="11"/>
  <c r="F29" i="11"/>
  <c r="E28" i="11"/>
  <c r="E27" i="11"/>
  <c r="E26" i="11"/>
  <c r="E25" i="11"/>
  <c r="Q24" i="11"/>
  <c r="P24" i="11"/>
  <c r="O24" i="11"/>
  <c r="N24" i="11"/>
  <c r="M24" i="11"/>
  <c r="L24" i="11"/>
  <c r="K24" i="11"/>
  <c r="J24" i="11"/>
  <c r="I24" i="11"/>
  <c r="H24" i="11"/>
  <c r="G24" i="11"/>
  <c r="F24" i="11"/>
  <c r="G16" i="11"/>
  <c r="G13" i="11" s="1"/>
  <c r="Q13" i="11"/>
  <c r="P13" i="11"/>
  <c r="O13" i="11"/>
  <c r="N13" i="11"/>
  <c r="M13" i="11"/>
  <c r="L13" i="11"/>
  <c r="K13" i="11"/>
  <c r="J13" i="11"/>
  <c r="I13" i="11"/>
  <c r="H13" i="11"/>
  <c r="F13" i="11"/>
  <c r="G22" i="11"/>
  <c r="G179" i="11" s="1"/>
  <c r="O19" i="11"/>
  <c r="K19" i="11"/>
  <c r="H19" i="11"/>
  <c r="H176" i="11" s="1"/>
  <c r="I19" i="11"/>
  <c r="J19" i="11"/>
  <c r="L19" i="11"/>
  <c r="M19" i="11"/>
  <c r="N19" i="11"/>
  <c r="P19" i="11"/>
  <c r="Q19" i="11"/>
  <c r="G20" i="11"/>
  <c r="G177" i="11" s="1"/>
  <c r="H20" i="11"/>
  <c r="H177" i="11" s="1"/>
  <c r="I20" i="11"/>
  <c r="J20" i="11"/>
  <c r="K20" i="11"/>
  <c r="L20" i="11"/>
  <c r="M20" i="11"/>
  <c r="N20" i="11"/>
  <c r="O20" i="11"/>
  <c r="P20" i="11"/>
  <c r="Q20" i="11"/>
  <c r="H21" i="11"/>
  <c r="H178" i="11" s="1"/>
  <c r="I21" i="11"/>
  <c r="I178" i="11" s="1"/>
  <c r="J21" i="11"/>
  <c r="K21" i="11"/>
  <c r="L21" i="11"/>
  <c r="L178" i="11" s="1"/>
  <c r="M21" i="11"/>
  <c r="M178" i="11" s="1"/>
  <c r="N21" i="11"/>
  <c r="N178" i="11" s="1"/>
  <c r="O21" i="11"/>
  <c r="O178" i="11" s="1"/>
  <c r="P21" i="11"/>
  <c r="P178" i="11" s="1"/>
  <c r="Q21" i="11"/>
  <c r="Q178" i="11" s="1"/>
  <c r="H22" i="11"/>
  <c r="H179" i="11" s="1"/>
  <c r="I22" i="11"/>
  <c r="J22" i="11"/>
  <c r="J179" i="11" s="1"/>
  <c r="K22" i="11"/>
  <c r="L22" i="11"/>
  <c r="M22" i="11"/>
  <c r="M179" i="11" s="1"/>
  <c r="N22" i="11"/>
  <c r="N179" i="11" s="1"/>
  <c r="O22" i="11"/>
  <c r="O179" i="11" s="1"/>
  <c r="P22" i="11"/>
  <c r="P179" i="11" s="1"/>
  <c r="Q22" i="11"/>
  <c r="Q179" i="11" s="1"/>
  <c r="F20" i="11"/>
  <c r="F177" i="11" s="1"/>
  <c r="F21" i="11"/>
  <c r="F178" i="11" s="1"/>
  <c r="F22" i="11"/>
  <c r="F179" i="11" s="1"/>
  <c r="F19" i="11"/>
  <c r="F176" i="11" s="1"/>
  <c r="I179" i="11" l="1"/>
  <c r="I195" i="11" s="1"/>
  <c r="G28" i="12"/>
  <c r="K178" i="11"/>
  <c r="L179" i="11"/>
  <c r="H29" i="12" s="1"/>
  <c r="K179" i="11"/>
  <c r="G29" i="12" s="1"/>
  <c r="J162" i="11"/>
  <c r="J160" i="11" s="1"/>
  <c r="M155" i="11"/>
  <c r="M161" i="11"/>
  <c r="M166" i="11" s="1"/>
  <c r="M171" i="11" s="1"/>
  <c r="M176" i="11" s="1"/>
  <c r="O166" i="11"/>
  <c r="Q155" i="11"/>
  <c r="O171" i="11"/>
  <c r="O176" i="11" s="1"/>
  <c r="L155" i="11"/>
  <c r="P155" i="11"/>
  <c r="M50" i="11"/>
  <c r="I160" i="11"/>
  <c r="Q195" i="11"/>
  <c r="Q189" i="11"/>
  <c r="K194" i="11"/>
  <c r="K188" i="11"/>
  <c r="P195" i="11"/>
  <c r="P189" i="11"/>
  <c r="F194" i="11"/>
  <c r="F188" i="11"/>
  <c r="O195" i="11"/>
  <c r="O189" i="11"/>
  <c r="E28" i="12"/>
  <c r="H186" i="11"/>
  <c r="H192" i="11"/>
  <c r="N161" i="11"/>
  <c r="I167" i="11"/>
  <c r="P167" i="11"/>
  <c r="P172" i="11" s="1"/>
  <c r="P177" i="11" s="1"/>
  <c r="P161" i="11"/>
  <c r="K161" i="11"/>
  <c r="I29" i="12"/>
  <c r="F29" i="12"/>
  <c r="H28" i="12"/>
  <c r="J167" i="11"/>
  <c r="J172" i="11" s="1"/>
  <c r="J177" i="11" s="1"/>
  <c r="Q167" i="11"/>
  <c r="Q172" i="11" s="1"/>
  <c r="Q177" i="11" s="1"/>
  <c r="M167" i="11"/>
  <c r="M172" i="11" s="1"/>
  <c r="M177" i="11" s="1"/>
  <c r="E157" i="11"/>
  <c r="Q161" i="11"/>
  <c r="F150" i="11"/>
  <c r="E150" i="11" s="1"/>
  <c r="L162" i="11"/>
  <c r="L167" i="11" s="1"/>
  <c r="O167" i="11"/>
  <c r="O172" i="11" s="1"/>
  <c r="O177" i="11" s="1"/>
  <c r="O155" i="11"/>
  <c r="F192" i="11"/>
  <c r="M195" i="11"/>
  <c r="M189" i="11"/>
  <c r="O194" i="11"/>
  <c r="O188" i="11"/>
  <c r="N155" i="11"/>
  <c r="M160" i="11"/>
  <c r="I155" i="11"/>
  <c r="E156" i="11"/>
  <c r="L195" i="11"/>
  <c r="L189" i="11"/>
  <c r="H195" i="11"/>
  <c r="H189" i="11"/>
  <c r="H193" i="11"/>
  <c r="H187" i="11"/>
  <c r="G195" i="11"/>
  <c r="G189" i="11"/>
  <c r="E133" i="11"/>
  <c r="N162" i="11"/>
  <c r="J166" i="11"/>
  <c r="J171" i="11" s="1"/>
  <c r="J176" i="11" s="1"/>
  <c r="I166" i="11"/>
  <c r="L161" i="11"/>
  <c r="L160" i="11" s="1"/>
  <c r="K162" i="11"/>
  <c r="K167" i="11" s="1"/>
  <c r="K172" i="11" s="1"/>
  <c r="O160" i="11"/>
  <c r="K166" i="11"/>
  <c r="F34" i="11"/>
  <c r="M34" i="11"/>
  <c r="Q34" i="11"/>
  <c r="I34" i="11"/>
  <c r="H45" i="11"/>
  <c r="E40" i="11"/>
  <c r="E24" i="11"/>
  <c r="I50" i="11"/>
  <c r="E117" i="11"/>
  <c r="H34" i="11"/>
  <c r="E51" i="11"/>
  <c r="J50" i="11"/>
  <c r="N50" i="11"/>
  <c r="L34" i="11"/>
  <c r="E38" i="11"/>
  <c r="H50" i="11"/>
  <c r="Q50" i="11"/>
  <c r="P34" i="11"/>
  <c r="N34" i="11"/>
  <c r="E54" i="11"/>
  <c r="J37" i="11"/>
  <c r="J34" i="11" s="1"/>
  <c r="E36" i="11"/>
  <c r="K34" i="11"/>
  <c r="O34" i="11"/>
  <c r="E52" i="11"/>
  <c r="K50" i="11"/>
  <c r="O50" i="11"/>
  <c r="G21" i="11"/>
  <c r="G178" i="11" s="1"/>
  <c r="E48" i="11"/>
  <c r="L50" i="11"/>
  <c r="P50" i="11"/>
  <c r="J18" i="11"/>
  <c r="O18" i="11"/>
  <c r="E32" i="11"/>
  <c r="E53" i="11"/>
  <c r="I45" i="11"/>
  <c r="F50" i="11"/>
  <c r="G50" i="11"/>
  <c r="E29" i="11"/>
  <c r="E35" i="11"/>
  <c r="G34" i="11"/>
  <c r="F18" i="11"/>
  <c r="Q18" i="11"/>
  <c r="P18" i="11"/>
  <c r="N18" i="11"/>
  <c r="I18" i="11"/>
  <c r="M18" i="11"/>
  <c r="H18" i="11"/>
  <c r="L18" i="11"/>
  <c r="K18" i="11"/>
  <c r="G19" i="11"/>
  <c r="G176" i="11" s="1"/>
  <c r="K189" i="11" l="1"/>
  <c r="E29" i="12"/>
  <c r="I189" i="11"/>
  <c r="K195" i="11"/>
  <c r="G27" i="12"/>
  <c r="F27" i="12"/>
  <c r="J178" i="11"/>
  <c r="K177" i="11"/>
  <c r="O165" i="11"/>
  <c r="K165" i="11"/>
  <c r="I28" i="12"/>
  <c r="M193" i="11"/>
  <c r="M187" i="11"/>
  <c r="P193" i="11"/>
  <c r="P187" i="11"/>
  <c r="F26" i="12"/>
  <c r="J170" i="11"/>
  <c r="O170" i="11"/>
  <c r="N194" i="11"/>
  <c r="N188" i="11"/>
  <c r="F193" i="11"/>
  <c r="F187" i="11"/>
  <c r="E162" i="11"/>
  <c r="L172" i="11"/>
  <c r="G18" i="11"/>
  <c r="G194" i="11"/>
  <c r="G188" i="11"/>
  <c r="N160" i="11"/>
  <c r="F195" i="11"/>
  <c r="F189" i="11"/>
  <c r="K160" i="11"/>
  <c r="K171" i="11"/>
  <c r="K176" i="11" s="1"/>
  <c r="P160" i="11"/>
  <c r="M192" i="11"/>
  <c r="M186" i="11"/>
  <c r="P166" i="11"/>
  <c r="P165" i="11" s="1"/>
  <c r="N167" i="11"/>
  <c r="N172" i="11" s="1"/>
  <c r="M165" i="11"/>
  <c r="Q193" i="11"/>
  <c r="Q187" i="11"/>
  <c r="J195" i="11"/>
  <c r="J189" i="11"/>
  <c r="K193" i="11"/>
  <c r="K187" i="11"/>
  <c r="J193" i="11"/>
  <c r="J187" i="11"/>
  <c r="G193" i="11"/>
  <c r="G187" i="11"/>
  <c r="N166" i="11"/>
  <c r="N165" i="11" s="1"/>
  <c r="I165" i="11"/>
  <c r="F28" i="12"/>
  <c r="E155" i="11"/>
  <c r="Q160" i="11"/>
  <c r="Q166" i="11"/>
  <c r="Q165" i="11" s="1"/>
  <c r="J165" i="11"/>
  <c r="H194" i="11"/>
  <c r="H188" i="11"/>
  <c r="N195" i="11"/>
  <c r="N189" i="11"/>
  <c r="I172" i="11"/>
  <c r="I177" i="11" s="1"/>
  <c r="I194" i="11"/>
  <c r="I188" i="11"/>
  <c r="I171" i="11"/>
  <c r="I176" i="11" s="1"/>
  <c r="E161" i="11"/>
  <c r="O192" i="11"/>
  <c r="O186" i="11"/>
  <c r="L194" i="11"/>
  <c r="L188" i="11"/>
  <c r="L166" i="11"/>
  <c r="L165" i="11" s="1"/>
  <c r="M194" i="11"/>
  <c r="M188" i="11"/>
  <c r="P194" i="11"/>
  <c r="P188" i="11"/>
  <c r="Q194" i="11"/>
  <c r="Q188" i="11"/>
  <c r="M170" i="11"/>
  <c r="E45" i="11"/>
  <c r="E37" i="11"/>
  <c r="E34" i="11"/>
  <c r="E50" i="11"/>
  <c r="L177" i="11" l="1"/>
  <c r="L193" i="11" s="1"/>
  <c r="I27" i="12"/>
  <c r="N177" i="11"/>
  <c r="P171" i="11"/>
  <c r="P176" i="11" s="1"/>
  <c r="E160" i="11"/>
  <c r="L171" i="11"/>
  <c r="N193" i="11"/>
  <c r="N187" i="11"/>
  <c r="J194" i="11"/>
  <c r="J188" i="11"/>
  <c r="G192" i="11"/>
  <c r="G186" i="11"/>
  <c r="N171" i="11"/>
  <c r="N176" i="11" s="1"/>
  <c r="J192" i="11"/>
  <c r="J186" i="11"/>
  <c r="E167" i="11"/>
  <c r="Q171" i="11"/>
  <c r="Q176" i="11" s="1"/>
  <c r="E166" i="11"/>
  <c r="K170" i="11"/>
  <c r="G26" i="12"/>
  <c r="E26" i="12"/>
  <c r="I170" i="11"/>
  <c r="E27" i="12"/>
  <c r="E172" i="11"/>
  <c r="E165" i="11"/>
  <c r="O193" i="11"/>
  <c r="O187" i="11"/>
  <c r="L187" i="11" l="1"/>
  <c r="H27" i="12"/>
  <c r="L170" i="11"/>
  <c r="L176" i="11"/>
  <c r="H26" i="12" s="1"/>
  <c r="E171" i="11"/>
  <c r="P170" i="11"/>
  <c r="I193" i="11"/>
  <c r="I187" i="11"/>
  <c r="K192" i="11"/>
  <c r="K186" i="11"/>
  <c r="L186" i="11"/>
  <c r="L192" i="11"/>
  <c r="P192" i="11"/>
  <c r="P186" i="11"/>
  <c r="I192" i="11"/>
  <c r="I186" i="11"/>
  <c r="Q170" i="11"/>
  <c r="I26" i="12"/>
  <c r="N170" i="11"/>
  <c r="E170" i="11" l="1"/>
  <c r="N192" i="11"/>
  <c r="N186" i="11"/>
  <c r="Q192" i="11"/>
  <c r="Q186" i="11"/>
  <c r="E22" i="11" l="1"/>
  <c r="E21" i="11"/>
  <c r="E20" i="11"/>
  <c r="E19" i="11"/>
  <c r="E17" i="11"/>
  <c r="E16" i="11"/>
  <c r="E15" i="11"/>
  <c r="E14" i="11"/>
  <c r="E18" i="11" l="1"/>
  <c r="E13" i="11"/>
  <c r="G25" i="12" l="1"/>
  <c r="I25" i="12"/>
  <c r="H25" i="12"/>
  <c r="F25" i="12"/>
  <c r="E25" i="12"/>
  <c r="E200" i="11" l="1"/>
  <c r="E199" i="11"/>
  <c r="E198" i="11"/>
  <c r="E197" i="11"/>
  <c r="Q196" i="11"/>
  <c r="P196" i="11"/>
  <c r="O196" i="11"/>
  <c r="N196" i="11"/>
  <c r="M196" i="11"/>
  <c r="L196" i="11"/>
  <c r="K196" i="11"/>
  <c r="J196" i="11"/>
  <c r="I196" i="11"/>
  <c r="H196" i="11"/>
  <c r="G196" i="11"/>
  <c r="F196" i="11"/>
  <c r="E195" i="11"/>
  <c r="E193" i="11"/>
  <c r="E192" i="11"/>
  <c r="N191" i="11"/>
  <c r="G191" i="11"/>
  <c r="H191" i="11"/>
  <c r="I191" i="11"/>
  <c r="J191" i="11"/>
  <c r="K191" i="11"/>
  <c r="L191" i="11"/>
  <c r="M191" i="11"/>
  <c r="O191" i="11"/>
  <c r="P191" i="11"/>
  <c r="Q191" i="11"/>
  <c r="F191" i="11"/>
  <c r="E194" i="11" l="1"/>
  <c r="E196" i="11"/>
  <c r="E191" i="11"/>
  <c r="E12" i="11"/>
  <c r="E11" i="11"/>
  <c r="E10" i="11"/>
  <c r="E9" i="11"/>
  <c r="Q8" i="11"/>
  <c r="P8" i="11"/>
  <c r="O8" i="11"/>
  <c r="N8" i="11"/>
  <c r="M8" i="11"/>
  <c r="L8" i="11"/>
  <c r="K8" i="11"/>
  <c r="J8" i="11"/>
  <c r="I8" i="11"/>
  <c r="H8" i="11"/>
  <c r="G8" i="11"/>
  <c r="F8" i="11"/>
  <c r="E184" i="11"/>
  <c r="E183" i="11"/>
  <c r="E182" i="11"/>
  <c r="E181" i="11"/>
  <c r="Q180" i="11"/>
  <c r="P180" i="11"/>
  <c r="O180" i="11"/>
  <c r="N180" i="11"/>
  <c r="M180" i="11"/>
  <c r="L180" i="11"/>
  <c r="K180" i="11"/>
  <c r="J180" i="11"/>
  <c r="I180" i="11"/>
  <c r="H180" i="11"/>
  <c r="G180" i="11"/>
  <c r="F180" i="11"/>
  <c r="E8" i="11" l="1"/>
  <c r="K175" i="11"/>
  <c r="E180" i="11"/>
  <c r="L185" i="11"/>
  <c r="H175" i="11"/>
  <c r="L175" i="11"/>
  <c r="P175" i="11"/>
  <c r="P185" i="11"/>
  <c r="H185" i="11"/>
  <c r="K185" i="11"/>
  <c r="E189" i="11" l="1"/>
  <c r="O175" i="11"/>
  <c r="Q185" i="11"/>
  <c r="E188" i="11"/>
  <c r="N185" i="11"/>
  <c r="E187" i="11"/>
  <c r="F175" i="11"/>
  <c r="G175" i="11"/>
  <c r="G185" i="11"/>
  <c r="Q175" i="11"/>
  <c r="M185" i="11"/>
  <c r="E178" i="11"/>
  <c r="D28" i="12" s="1"/>
  <c r="O185" i="11"/>
  <c r="I185" i="11"/>
  <c r="M175" i="11"/>
  <c r="J175" i="11"/>
  <c r="F185" i="11"/>
  <c r="E176" i="11"/>
  <c r="D26" i="12" s="1"/>
  <c r="N175" i="11"/>
  <c r="I175" i="11"/>
  <c r="J185" i="11"/>
  <c r="E177" i="11"/>
  <c r="D27" i="12" s="1"/>
  <c r="E179" i="11"/>
  <c r="D29" i="12" s="1"/>
  <c r="E186" i="11"/>
  <c r="D25" i="12" l="1"/>
  <c r="E175" i="11"/>
  <c r="E185" i="11"/>
</calcChain>
</file>

<file path=xl/sharedStrings.xml><?xml version="1.0" encoding="utf-8"?>
<sst xmlns="http://schemas.openxmlformats.org/spreadsheetml/2006/main" count="638" uniqueCount="251">
  <si>
    <t>Наименование муниципальнойпрограммы</t>
  </si>
  <si>
    <t>Паспорт муниципальной программы</t>
  </si>
  <si>
    <t>Сроки реализации муниципальной программы</t>
  </si>
  <si>
    <t>Куратор муниципальной программы</t>
  </si>
  <si>
    <t>Ответственный исполнитель муниципальной программы</t>
  </si>
  <si>
    <t>Соисполнители муниципальной программы</t>
  </si>
  <si>
    <t>Национальная цель</t>
  </si>
  <si>
    <t>Подпрограммы</t>
  </si>
  <si>
    <t>Целевые показатели муниципальной программы</t>
  </si>
  <si>
    <t>№ п/п</t>
  </si>
  <si>
    <t>Наименование целевого показателя</t>
  </si>
  <si>
    <t>Документ - основание</t>
  </si>
  <si>
    <t>Значение показателя по годам</t>
  </si>
  <si>
    <t>Базовое значение</t>
  </si>
  <si>
    <t>Ответственный исполнитель/соисполнитель за достижение показателя</t>
  </si>
  <si>
    <t>Параметры финансового обеспечения муниципальной программы</t>
  </si>
  <si>
    <t>Источники финансирования</t>
  </si>
  <si>
    <t>Всего</t>
  </si>
  <si>
    <t>федеральный бюджет</t>
  </si>
  <si>
    <t>бюджет автономного округа</t>
  </si>
  <si>
    <t>местный бюджет</t>
  </si>
  <si>
    <t>иные источники финансирования</t>
  </si>
  <si>
    <t>Расходы по годам (рублей)</t>
  </si>
  <si>
    <t>Параметры финансового обеспечения региональных проектов, проектов Ханты-Мансийского автономного округа-Югры реализуемых в городе Покачи</t>
  </si>
  <si>
    <t>Объем налоговых расходов муниципального образования</t>
  </si>
  <si>
    <t>Ответственный исполнитель</t>
  </si>
  <si>
    <t>Перечень структурных элементов (основных мероприятий) муниципальной программы</t>
  </si>
  <si>
    <t>№ структурного элемента (основного мероприятия)</t>
  </si>
  <si>
    <t>Наименование структурного элемента (основного мероприятия)</t>
  </si>
  <si>
    <t>Наименование порядка, номер приложения (при наличии)</t>
  </si>
  <si>
    <t>Всего в том числе</t>
  </si>
  <si>
    <t>Наименование объекта</t>
  </si>
  <si>
    <t>Мощность</t>
  </si>
  <si>
    <t>Срок строительства, проектирования (характер работ)</t>
  </si>
  <si>
    <t>Рассчетная стоимость объекта в ценах соответствующих лет с учетом периода реализации проекта</t>
  </si>
  <si>
    <t>Остаток стоимости на 01.01.20_</t>
  </si>
  <si>
    <t>всего</t>
  </si>
  <si>
    <t>иные средства</t>
  </si>
  <si>
    <t>Механизм реализации</t>
  </si>
  <si>
    <t>Заказчик по строительству (приобретению)</t>
  </si>
  <si>
    <t>Таблица 4</t>
  </si>
  <si>
    <t>Таблица 5</t>
  </si>
  <si>
    <t>Перечень объектов капитального строительства</t>
  </si>
  <si>
    <t>Наименование объекта (инвестиционного проекта)</t>
  </si>
  <si>
    <t>Срок строительства, проектирования (приобретения)</t>
  </si>
  <si>
    <t>Механизм реализации (источник финансирования)</t>
  </si>
  <si>
    <t>№</t>
  </si>
  <si>
    <t>Наименование показателя</t>
  </si>
  <si>
    <t xml:space="preserve">Базовый показатель на начало реализации муниципальной программы </t>
  </si>
  <si>
    <t>Значение показателя на момент окончания действия муниципальной программы</t>
  </si>
  <si>
    <t>Показатели, характеризующие эффективность структурного элемента (основного мероприятия) муниципальной программы</t>
  </si>
  <si>
    <t>Таблица 6</t>
  </si>
  <si>
    <t>Основание</t>
  </si>
  <si>
    <t xml:space="preserve">Нормативный правовой акт </t>
  </si>
  <si>
    <t>Реквизиты</t>
  </si>
  <si>
    <t>Пункт, подпункт</t>
  </si>
  <si>
    <t>Содержание</t>
  </si>
  <si>
    <t>Структурные элементы (основного мероприятия) муниципальной программы</t>
  </si>
  <si>
    <t>Сумма всего, руб.</t>
  </si>
  <si>
    <t>Наказы избирателей</t>
  </si>
  <si>
    <t>Таблица 7</t>
  </si>
  <si>
    <t>Номер, наименование мероприятия (Приложение 2)</t>
  </si>
  <si>
    <t>Меры направленные на достижение значений (уровней) показателей</t>
  </si>
  <si>
    <t>Наименование портфеля проектов основанного на национальных и федеральных проектах Российской Федерации</t>
  </si>
  <si>
    <t>Ответственный исполнитель/соисполнитель</t>
  </si>
  <si>
    <t>Контрольное событие (промежуточный результат)</t>
  </si>
  <si>
    <t>Таблица 8</t>
  </si>
  <si>
    <t xml:space="preserve">План мероприятий, направленный на достижение значений (уровней) показателей оценки эффективности деятельности исполнительных органов государственной власти Ханты-Мансийского автономного округа - Югры </t>
  </si>
  <si>
    <t>Задача №1</t>
  </si>
  <si>
    <t>1.1.</t>
  </si>
  <si>
    <t>1.2.</t>
  </si>
  <si>
    <t>Задача №2</t>
  </si>
  <si>
    <t>2.1.</t>
  </si>
  <si>
    <t>2.2.</t>
  </si>
  <si>
    <t>Содержание предложения</t>
  </si>
  <si>
    <t>Структурные элементы (основные мероприятия) муниципальной программы</t>
  </si>
  <si>
    <t>Номер, наименование показателя</t>
  </si>
  <si>
    <t>Автор</t>
  </si>
  <si>
    <t>Таблица 9</t>
  </si>
  <si>
    <t>Перечень предложений и инициатив граждан, направленных на достижение показателей национальных целей, оценку эффективности деятельности высших должностных лиц (руководителей высших исполнительных органов государственной власти) субъектов Российской Федерации, социально - экономическое развитие Ханты-Мансийского автономного округа - Югры и города Покачи</t>
  </si>
  <si>
    <t>Направления расходов структурного элемента (основного мероприятия)</t>
  </si>
  <si>
    <t xml:space="preserve"> -</t>
  </si>
  <si>
    <t>Таблица 2</t>
  </si>
  <si>
    <t xml:space="preserve">Распределение финансовых ресурсов муниципальной программы </t>
  </si>
  <si>
    <t>Финансовые затраты на реализацию (руб.)</t>
  </si>
  <si>
    <t>Всего по муниципальной программе:</t>
  </si>
  <si>
    <t>Инвестиции в объекты муниципальной собственности</t>
  </si>
  <si>
    <t>Прочие расходы</t>
  </si>
  <si>
    <t>В том числе:</t>
  </si>
  <si>
    <t>Таблица 1</t>
  </si>
  <si>
    <t>Таблица 3</t>
  </si>
  <si>
    <t>Всего (2019-2030)</t>
  </si>
  <si>
    <t>2026-2030</t>
  </si>
  <si>
    <t>На момент окончания реализации муниципальной программы (2030)</t>
  </si>
  <si>
    <t>2019-2030 годы</t>
  </si>
  <si>
    <t>2022</t>
  </si>
  <si>
    <t>Заместитель главы города Покачи</t>
  </si>
  <si>
    <t>Управление культуры, спорта и молодежной политики администрации города Покачи</t>
  </si>
  <si>
    <t>Номер структурного элемента (основного мероприятия)</t>
  </si>
  <si>
    <t>Структурные элементы (основные мероприятия) муниципальной программы (их связь с целевыми показателями муниципальной программы)</t>
  </si>
  <si>
    <t>Соисполнитель</t>
  </si>
  <si>
    <t>Цель муниципальной программы</t>
  </si>
  <si>
    <t>Перечень
 реализуемых объектов на 2022 год и на плановый период 2023 и 2024 годов, включая приобретение объектов недвижимого имущества, объетов, создаваемых в соответствии с соглашениями о государственно-частном партнерстве, муниципально-частом партнерстве и концессионными соглашениями</t>
  </si>
  <si>
    <t>Инвестиции на 2022 год</t>
  </si>
  <si>
    <t>Инвестиции на 2023 год</t>
  </si>
  <si>
    <t>Инвестиции на 2024 год</t>
  </si>
  <si>
    <t>Муниципальное учреждение "Управление капитального строительства"</t>
  </si>
  <si>
    <t>6.1.</t>
  </si>
  <si>
    <t>6.2.</t>
  </si>
  <si>
    <t>Задачи муниципальной программы</t>
  </si>
  <si>
    <t>1. Предоставление субсидии на финансовое обеспечение выполнения муниципального задания на оказание муниципальных услуг (выполнение работ) учреждениям спорта.
2. Предоставление субсидии на иные цели учреждениям спорта.</t>
  </si>
  <si>
    <t>1. Порядок финансового обеспечения выполнения муниципального задания муниципальными автономными и бюджетными учреждениями города Покачи, утвержденный постановлением администрации города Покачи от 11.03.2019 №223.
2. Порядок определения объема и условий предоставления субсидий из бюджета города Покачи муниципальным бюджетным и автономным учреждениям города Покачи на иные цели, утвержденный постановлением администрации города Покачи от 29.12.2020 №1140.</t>
  </si>
  <si>
    <t>Сохранение и развитие сферы культуры города Покачи</t>
  </si>
  <si>
    <t>Возможности для самореализации и развития талантов</t>
  </si>
  <si>
    <t>Совершенствование комплексной системы мер по реализации муниципальной политики в сфере культуры, дополнительного образования и туризма, развитие и укрепление правовых, экономических и организационных условий для эффективной деятельности и оказания услуг, соответствующих современным потребностям общества и каждого жителя города Покачи</t>
  </si>
  <si>
    <t>1. Библиотечное дело.
2. Художественное образование.
3. Создание условий для развития творческого потенциала, народного творчества и традиционной культуры жителей города Покачи.
4. Обеспечение прав граждан на доступ к культурным ценностям и информации.
5. Музейное дело.
6. Ресурсное обеспечение в сфере культуры.
7. Развитие туризма.
8. Сохранение, возрождение и развитие народных художественных промыслов и ремесел.</t>
  </si>
  <si>
    <t>Управление образования администрации города Покачи, отдел по социальным вопросам и связям с общественностью администрации города Покачи, отдел архитектуры и градостроительства администрации города Покачи, муниципальное учреждение "Управление капитального строительства"</t>
  </si>
  <si>
    <t xml:space="preserve">Число посещений культурных мероприятий, тыс. единиц
</t>
  </si>
  <si>
    <t>Постановление Правительства Ханты-Мансийского автономного округа - Югры от 31.10.2021 №470-п «О государственной программе Ханты-Мансийского автономного округа - Югры «Культурное пространство»</t>
  </si>
  <si>
    <r>
      <t xml:space="preserve">Портфель проектов «Культура» </t>
    </r>
    <r>
      <rPr>
        <sz val="12"/>
        <rFont val="Times New Roman"/>
        <family val="1"/>
        <charset val="204"/>
      </rPr>
      <t xml:space="preserve"> (01.01.2019 - 31.12.2024)</t>
    </r>
  </si>
  <si>
    <r>
      <t>Региональный проект «Культурная среда»</t>
    </r>
    <r>
      <rPr>
        <sz val="12"/>
        <rFont val="Times New Roman"/>
        <family val="1"/>
        <charset val="204"/>
      </rPr>
      <t xml:space="preserve">  (01.01.2019 - 31.12.2024)</t>
    </r>
  </si>
  <si>
    <r>
      <t>Региональный проект «Творческие люди»</t>
    </r>
    <r>
      <rPr>
        <sz val="12"/>
        <rFont val="Times New Roman"/>
        <family val="1"/>
        <charset val="204"/>
      </rPr>
      <t xml:space="preserve">  (01.01.2019 - 31.12.2024)</t>
    </r>
  </si>
  <si>
    <t>Подпрограмма 1 "Библиотечное дело"</t>
  </si>
  <si>
    <t>Развитие библиотечного дела (1)</t>
  </si>
  <si>
    <t xml:space="preserve">Финансовое обеспечение выполнения муниципального задания, иные цели (1) </t>
  </si>
  <si>
    <t>Итого по подпрограмме 1</t>
  </si>
  <si>
    <t>Подпрограмма 2 "Художественное образование"</t>
  </si>
  <si>
    <t>Итого по подпрограмме 2</t>
  </si>
  <si>
    <t>Поддержка, развитие и совершенствование форм художественного образования и художественно - творческой деятельности для различных групп населения (1, 2)</t>
  </si>
  <si>
    <t xml:space="preserve">Финансовое обеспечение выполнения муниципального задания, иные цели (1, 2) </t>
  </si>
  <si>
    <t>Подпрограмма 3 "Создание условий для развития творческого потенциала, народного творчества и традиционной культуры жителей города Покачи"</t>
  </si>
  <si>
    <t>3.1.</t>
  </si>
  <si>
    <t>3.2.</t>
  </si>
  <si>
    <t>Итого по подпрограмме 3</t>
  </si>
  <si>
    <t>Подпрограмма 4 "Обеспечение прав граждан на доступ к культурным ценностям и информации"</t>
  </si>
  <si>
    <t>4.1.</t>
  </si>
  <si>
    <t>Подпрограмма 5 "Музейное дело"</t>
  </si>
  <si>
    <t>5.1.</t>
  </si>
  <si>
    <t>5.2.</t>
  </si>
  <si>
    <t>Развитие музейного дела (1)</t>
  </si>
  <si>
    <t>Финансовое обеспечение выполнения муниципального задания, иные цели (1)</t>
  </si>
  <si>
    <t>Итого по подпрограмме 5</t>
  </si>
  <si>
    <t>Приобретение современного оборудования для организаций культуры (5)</t>
  </si>
  <si>
    <t>Оценка качества оказания услуг учреждениями культуры (1)</t>
  </si>
  <si>
    <t>Подпрограмма 6 "Ресурсное обеспечение в сфере культуры"</t>
  </si>
  <si>
    <t>Итого по подпрограмме 6</t>
  </si>
  <si>
    <t>Подпрограмма 7 "Развитие туризма"</t>
  </si>
  <si>
    <t>7.1.</t>
  </si>
  <si>
    <t xml:space="preserve">Совершенствование форм событийного туризма с проведением крупномасштабных мероприятий (6) </t>
  </si>
  <si>
    <t>Итого по подпрограмме 7</t>
  </si>
  <si>
    <t>Подпрограмма 8 "Сохранение, возрождение и развитие народных художественных промыслов и ремесел"</t>
  </si>
  <si>
    <t>8.1.</t>
  </si>
  <si>
    <t>8.2.</t>
  </si>
  <si>
    <t>8.3.</t>
  </si>
  <si>
    <t>8.4.</t>
  </si>
  <si>
    <t>Обеспечение участия организаций народных художественных промыслов в федеральных и региональных выставках и ярмарках (8)</t>
  </si>
  <si>
    <t xml:space="preserve">Организация тематических выставок-ярмарок народных художественных промыслов на территории города Покачи (7) </t>
  </si>
  <si>
    <t xml:space="preserve">Включение мест традиционного бытования народных художественных промыслов в туристические маршруты (7) </t>
  </si>
  <si>
    <t>Пополнение музейного фонда произведениями народных промыслов по заявкам музея (9)</t>
  </si>
  <si>
    <t>Итого по подпрограмме 8</t>
  </si>
  <si>
    <t>Цель: Совершенствование комплексной системы мер по реализации муниципальной политики в сфере культуры, дополнительного образования и туризма, развитие и укрепление правовых, экономических и организационных условий для эффективной деятельности и оказания услуг, соответствующих современным потребностям общества и каждого жителя города Покачи</t>
  </si>
  <si>
    <t>Задача 1: Обеспечение доступности и качества библиотечных услуг в городе Покачи.
Задача 2: Развитие информационных ресурсов городской библиотеки.</t>
  </si>
  <si>
    <t>Развитие библиотечного дела</t>
  </si>
  <si>
    <t>Финансовое обеспечение выполнения муниципального задания, иные цели</t>
  </si>
  <si>
    <t>1. Приобретение оргтехники, программного обеспечения.
2. Комплектование библиотечных фондов.
3. Переоснащение библиотеки по модельному стандарту.
4. Проведение культурно-массовых мероприятий.
5. Подписка периодических изданий.
6. Обновление сайтов.</t>
  </si>
  <si>
    <t>Задача 3. Обеспечение доступности и развитие качества оказания муниципальной услуги по организации предоставления дополнительного образования детям.
Задача 4. Создание условий для поиска, поддержки и сопровождения талантливых детей и молодежи.</t>
  </si>
  <si>
    <t xml:space="preserve">Поддержка, развитие и совершенствование форм художественного образования и художественно - творческой деятельности для различных групп населения </t>
  </si>
  <si>
    <t>1. Организация и проведение фестивалей, конкурсов и праздников. 
2. Участие в конкурсах и фестивалях различных уровней.
3. Приобретение сценических костюмов.</t>
  </si>
  <si>
    <t>Задача 5. Обеспечение доступности и качества культурно-досугового обслуживания населения.
Задача 6. Повышение роли самодеятельного народного художественного творчества и исполнительского мастерства любительских коллективов и отдельных исполнителей посредством участия в городских, окружных, всероссийских конкурсах и фестивалях, а также в мероприятиях различного уровня.</t>
  </si>
  <si>
    <t>Проведение различных городских мероприятий, реализация творческих проектов, демонстрация творческих достижений в мероприятиях различных уровней</t>
  </si>
  <si>
    <t>4.2.</t>
  </si>
  <si>
    <t>Развитие музейного дела</t>
  </si>
  <si>
    <t>1. Организация и проведение выставок, экспозиций, экскурсий, методических, досуговых, научно-познавательных и иных мероприятий.
2. Техническое оснащение музеев.</t>
  </si>
  <si>
    <t xml:space="preserve">Задача 7. Создание условий для модернизационного развития МАУ "Городская библиотека имени А.А.Филатова".
</t>
  </si>
  <si>
    <t>Задача 8. Использование новых информационных технологий в учетно-хранительской деятельности и популяризации культурных ценностей.
Задача 9. Совершенствование использования музейных предметов и музейных коллекций в научных, культурных, образовательных целях.</t>
  </si>
  <si>
    <t>Приобретение современного оборудования для организаций культуры</t>
  </si>
  <si>
    <t>Оценка качества оказания услуг учреждениями культуры</t>
  </si>
  <si>
    <t>-</t>
  </si>
  <si>
    <t>Проведение оценки качества оказания услуг учреждениями культуры</t>
  </si>
  <si>
    <t>Задача 10. Создание условий для творческой самореализации населения города Покачи.</t>
  </si>
  <si>
    <t>Задача 11. Развитие туристической инфраструктуры города Покачи.</t>
  </si>
  <si>
    <t>1. Обеспечение доступности и качества библиотечных услуг в городе Покачи.
2. Развитие информационных ресурсов городской библиотеки.
3. Обеспечение доступности и развитие качества оказания муниципальной услуги по организации предоставления дополнительного образования детям.
4. Создание условий для поиска, поддержки и сопровождения талантливых детей и молодежи.
5. Обеспечение доступности и качества культурно-досугового обслуживания населения.
6. Повышение роли самодеятельного народного художественного творчества и исполнительского мастерства любительских коллективов и отдельных исполнителей посредством участия в городских, окружных, всероссийских конкурсах и фестивалях, а также в мероприятиях различного уровня.
7. Создание условий для модернизационного развития МАУ "Городская библиотека имени А.А.Филатова".
8. Использование новых информационных технологий в учетно-хранительской деятельности и популяризации культурных ценностей.
9. Совершенствование использования музейных предметов и музейных коллекций в научных, культурных, образовательных целях.
10. Создание условий для творческой самореализации населения города Покачи.
11. Развитие туристической инфраструктуры города Покачи.
12. Создание условий для развития местного традиционного народного художественного творчества, участие в сохранении, возрождении и развитии народных художественных промыслов.</t>
  </si>
  <si>
    <t>Совершенствование форм событийного туризма с проведением крупномасштабных мероприятий</t>
  </si>
  <si>
    <t>Задача 12. Создание условий для развития местного традиционного народного художественного творчества, участие в сохранении, возрождении и развитии народных художественных промыслов.</t>
  </si>
  <si>
    <t>Обеспечение участия организаций народных художественных промыслов в федеральных и региональных выставках и ярмарках</t>
  </si>
  <si>
    <t>Организация тематических выставок-ярмарок народных художественных промыслов на территории города Покачи</t>
  </si>
  <si>
    <t>Включение мест традиционного бытования народных художественных промыслов в туристические маршруты</t>
  </si>
  <si>
    <t>Пополнение музейного фонда произведениями народных промыслов по заявкам музея</t>
  </si>
  <si>
    <t>Участие организаций народных художественных промыслов в федеральных и региональных выставках и ярмарках</t>
  </si>
  <si>
    <t xml:space="preserve">Библиотечный фонд на 1000 жителей (условная единица)  </t>
  </si>
  <si>
    <t>Бф1000 = Бф / Кж * 1 000</t>
  </si>
  <si>
    <t>Бф - библиотечный фонд (экземпляров)</t>
  </si>
  <si>
    <t>Кж - количество жителей (чел.)</t>
  </si>
  <si>
    <t>Доля библиотечных фондов общедоступных библиотек, отраженных в электронных каталогах (%)</t>
  </si>
  <si>
    <t>Дф = Ки*100 / Оф</t>
  </si>
  <si>
    <t>количество изданий, внесенных в электронный каталог (изданий), Ки</t>
  </si>
  <si>
    <t>объем библиотечного фонда (экземпляров),  Оф</t>
  </si>
  <si>
    <t>Доля образовательных учреждений в сфере  культуры, получивших музыкальные инструменты, оборудование и учебные материалы (%)</t>
  </si>
  <si>
    <t>Доу = Куо / Ку * 100</t>
  </si>
  <si>
    <t>количество образовательных учреждений в сфере  культуры, получивших музыкальные инструменты, оборудование и учебные материалы (шт.), Куо</t>
  </si>
  <si>
    <t>количество  образовательных учреждений в сфере  культуры (шт.), Ку</t>
  </si>
  <si>
    <t>Численность туристов (чел.) &lt;2&gt;</t>
  </si>
  <si>
    <t xml:space="preserve">Количество выставочных проектов на территории г.Покачи  (выставки) &lt;3&gt; </t>
  </si>
  <si>
    <t xml:space="preserve">Участие в выставочных проектах (мастер-классах) федерального и регионального значения (шт.) &lt;3&gt; </t>
  </si>
  <si>
    <t xml:space="preserve">Пополнение музейного фонда произведениями народных промыслов по заявкам музея (шт.) &lt;3&gt; </t>
  </si>
  <si>
    <t xml:space="preserve">Число посещений культурных мероприятий (тыс.ед.) </t>
  </si>
  <si>
    <r>
      <t xml:space="preserve">Статья 2. </t>
    </r>
    <r>
      <rPr>
        <b/>
        <sz val="12"/>
        <color theme="1"/>
        <rFont val="Times New Roman"/>
        <family val="1"/>
        <charset val="204"/>
      </rPr>
      <t>Таблицы муниципальной программы</t>
    </r>
  </si>
  <si>
    <t>Cоздание сводных библиотечно-информационных ресурсов (3, 4)</t>
  </si>
  <si>
    <t>Развитие системы дистанционного и внестационарного библиотечного обслуживания (3, 4)</t>
  </si>
  <si>
    <t>Модернизация программно-аппаратных комплексов общедоступных библиотек Югры (3, 4)</t>
  </si>
  <si>
    <t>Подключение общедоступных библиотек к сети Интернет (3, 4)</t>
  </si>
  <si>
    <t>Перевод документов в электронную форму (3, 4)</t>
  </si>
  <si>
    <t>Поставка (обновление) автоматизированных библиотечно-информационных систем для осуществления электронной каталогизации (3, 4)</t>
  </si>
  <si>
    <t>Комплектование библиотечных фондов (3, 4)</t>
  </si>
  <si>
    <t>Подписка на периодические издания (3, 4)</t>
  </si>
  <si>
    <t>Приобретение электронных баз данных (3, 4)</t>
  </si>
  <si>
    <t>Итого</t>
  </si>
  <si>
    <t>4.3.</t>
  </si>
  <si>
    <t>4.4.</t>
  </si>
  <si>
    <t>4.5.</t>
  </si>
  <si>
    <t>4.6.</t>
  </si>
  <si>
    <t>4.7.</t>
  </si>
  <si>
    <t>4.8.</t>
  </si>
  <si>
    <t>4.9.</t>
  </si>
  <si>
    <t>Cоздание сводных библиотечно-информационных ресурсов</t>
  </si>
  <si>
    <t>Развитие системы дистанционного и внестационарного библиотечного обслуживания</t>
  </si>
  <si>
    <t>Модернизация программно-аппаратных комплексов общедоступных библиотек Югры</t>
  </si>
  <si>
    <t xml:space="preserve">Подключение общедоступных библиотек к сети Интернет </t>
  </si>
  <si>
    <t xml:space="preserve">Перевод документов в электронную форму </t>
  </si>
  <si>
    <t>Поставка (обновление) автоматизированных библиотечно-информационных систем для осуществления электронной каталогизации</t>
  </si>
  <si>
    <t>Комплектование библиотечных фондов</t>
  </si>
  <si>
    <t>Подписка на периодические издания</t>
  </si>
  <si>
    <t>Приобретение электронных баз данных</t>
  </si>
  <si>
    <t>2</t>
  </si>
  <si>
    <t>3</t>
  </si>
  <si>
    <t>4</t>
  </si>
  <si>
    <t>5</t>
  </si>
  <si>
    <t>6</t>
  </si>
  <si>
    <t>7</t>
  </si>
  <si>
    <t>Библиотечный фонд на 1000 жителей, условная единица</t>
  </si>
  <si>
    <t>Доля библиотечных фондов общедоступных библиотек, отраженных в электронных каталогах, %</t>
  </si>
  <si>
    <t>Доля образовательных учреждений в сфере  культуры, получивших музыкальные инструменты, оборудование и учебные материалы, %</t>
  </si>
  <si>
    <t>Численность туристов, чел.</t>
  </si>
  <si>
    <t>Количество выставочных проектов на территории г.Покачи, выставки</t>
  </si>
  <si>
    <t>Участие в выставочных проектах (мастер-классах) федерального и регионального значения, шт.</t>
  </si>
  <si>
    <t xml:space="preserve">Пополнение музейного фонда произведениями народных промыслов по заявкам музея, шт. </t>
  </si>
  <si>
    <t>8</t>
  </si>
  <si>
    <t xml:space="preserve">Форма статистического наблюдения № 6-НК "Сведения об общедоступной (публичной) библиотеке" 
</t>
  </si>
  <si>
    <t xml:space="preserve">Региональный проект «Культурная среда» </t>
  </si>
  <si>
    <t>Приказ управления культуры, спорта и молодежной политики администрации города Покачи от 16.04.2018 №62 «Об учете туристов в учреждениях культуры и спорта»</t>
  </si>
  <si>
    <t>Аналитический отчет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</si>
</sst>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[$-419]#,##0.00"/>
  </numFmts>
  <fonts count="15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2"/>
      <name val="Calibri"/>
      <family val="2"/>
      <scheme val="minor"/>
    </font>
    <font>
      <sz val="12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1"/>
      <name val="Calibri"/>
      <family val="2"/>
      <scheme val="minor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6">
    <xf numFmtId="165" fontId="0" fillId="0" borderId="0"/>
    <xf numFmtId="164" fontId="3" fillId="0" borderId="0" applyFont="0" applyFill="0" applyBorder="0" applyAlignment="0" applyProtection="0"/>
    <xf numFmtId="165" fontId="3" fillId="0" borderId="0"/>
    <xf numFmtId="165" fontId="3" fillId="0" borderId="0"/>
    <xf numFmtId="165" fontId="3" fillId="0" borderId="0"/>
    <xf numFmtId="165" fontId="3" fillId="0" borderId="0"/>
  </cellStyleXfs>
  <cellXfs count="247">
    <xf numFmtId="165" fontId="0" fillId="0" borderId="0" xfId="0"/>
    <xf numFmtId="165" fontId="1" fillId="0" borderId="1" xfId="0" applyFont="1" applyBorder="1"/>
    <xf numFmtId="165" fontId="1" fillId="0" borderId="0" xfId="0" applyFont="1"/>
    <xf numFmtId="165" fontId="1" fillId="0" borderId="1" xfId="0" applyFont="1" applyBorder="1" applyAlignment="1">
      <alignment horizontal="center" vertical="center" wrapText="1"/>
    </xf>
    <xf numFmtId="165" fontId="1" fillId="0" borderId="1" xfId="0" applyFont="1" applyBorder="1" applyAlignment="1">
      <alignment horizontal="center" vertical="center"/>
    </xf>
    <xf numFmtId="165" fontId="2" fillId="0" borderId="1" xfId="0" applyFont="1" applyBorder="1" applyAlignment="1">
      <alignment horizontal="center" vertical="center" wrapText="1"/>
    </xf>
    <xf numFmtId="165" fontId="2" fillId="0" borderId="1" xfId="0" applyFont="1" applyBorder="1" applyAlignment="1">
      <alignment horizontal="center" vertical="center"/>
    </xf>
    <xf numFmtId="49" fontId="1" fillId="0" borderId="1" xfId="0" applyNumberFormat="1" applyFont="1" applyBorder="1"/>
    <xf numFmtId="165" fontId="1" fillId="0" borderId="0" xfId="0" applyFont="1" applyAlignment="1">
      <alignment horizontal="right"/>
    </xf>
    <xf numFmtId="4" fontId="1" fillId="0" borderId="1" xfId="0" applyNumberFormat="1" applyFont="1" applyBorder="1"/>
    <xf numFmtId="165" fontId="1" fillId="0" borderId="0" xfId="0" applyFont="1" applyFill="1"/>
    <xf numFmtId="165" fontId="4" fillId="0" borderId="0" xfId="3" applyFont="1" applyFill="1"/>
    <xf numFmtId="165" fontId="5" fillId="0" borderId="0" xfId="3" applyFont="1" applyFill="1"/>
    <xf numFmtId="165" fontId="1" fillId="0" borderId="0" xfId="3" applyFont="1" applyFill="1"/>
    <xf numFmtId="165" fontId="4" fillId="0" borderId="0" xfId="3" applyFont="1" applyFill="1" applyAlignment="1">
      <alignment horizontal="right" wrapText="1"/>
    </xf>
    <xf numFmtId="49" fontId="5" fillId="0" borderId="1" xfId="3" applyNumberFormat="1" applyFont="1" applyFill="1" applyBorder="1" applyAlignment="1">
      <alignment horizontal="center" vertical="center"/>
    </xf>
    <xf numFmtId="165" fontId="4" fillId="0" borderId="1" xfId="3" applyFont="1" applyFill="1" applyBorder="1" applyAlignment="1"/>
    <xf numFmtId="165" fontId="4" fillId="0" borderId="1" xfId="3" applyFont="1" applyFill="1" applyBorder="1" applyAlignment="1">
      <alignment wrapText="1"/>
    </xf>
    <xf numFmtId="165" fontId="4" fillId="0" borderId="26" xfId="0" applyFont="1" applyBorder="1" applyAlignment="1">
      <alignment vertical="top" wrapText="1"/>
    </xf>
    <xf numFmtId="165" fontId="4" fillId="0" borderId="32" xfId="0" applyFont="1" applyFill="1" applyBorder="1" applyAlignment="1">
      <alignment vertical="top" wrapText="1"/>
    </xf>
    <xf numFmtId="165" fontId="4" fillId="0" borderId="10" xfId="0" applyFont="1" applyBorder="1" applyAlignment="1">
      <alignment vertical="top" wrapText="1"/>
    </xf>
    <xf numFmtId="165" fontId="4" fillId="0" borderId="26" xfId="0" applyFont="1" applyBorder="1" applyAlignment="1">
      <alignment vertical="top"/>
    </xf>
    <xf numFmtId="165" fontId="4" fillId="0" borderId="1" xfId="0" applyFont="1" applyFill="1" applyBorder="1" applyAlignment="1">
      <alignment horizontal="center" vertical="center" wrapText="1"/>
    </xf>
    <xf numFmtId="165" fontId="4" fillId="0" borderId="1" xfId="0" applyFont="1" applyBorder="1" applyAlignment="1">
      <alignment horizontal="center" vertical="center" wrapText="1"/>
    </xf>
    <xf numFmtId="165" fontId="4" fillId="0" borderId="25" xfId="0" applyFont="1" applyFill="1" applyBorder="1" applyAlignment="1">
      <alignment horizontal="center" vertical="center" wrapText="1"/>
    </xf>
    <xf numFmtId="165" fontId="4" fillId="0" borderId="1" xfId="0" applyFont="1" applyBorder="1" applyAlignment="1">
      <alignment vertical="top" wrapText="1"/>
    </xf>
    <xf numFmtId="2" fontId="4" fillId="0" borderId="19" xfId="0" applyNumberFormat="1" applyFont="1" applyFill="1" applyBorder="1" applyAlignment="1">
      <alignment horizontal="center" vertical="center"/>
    </xf>
    <xf numFmtId="165" fontId="4" fillId="0" borderId="1" xfId="0" applyFont="1" applyFill="1" applyBorder="1" applyAlignment="1">
      <alignment vertical="center"/>
    </xf>
    <xf numFmtId="49" fontId="4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/>
    </xf>
    <xf numFmtId="49" fontId="1" fillId="0" borderId="1" xfId="0" applyNumberFormat="1" applyFont="1" applyBorder="1" applyAlignment="1">
      <alignment horizontal="center" vertical="center" wrapText="1"/>
    </xf>
    <xf numFmtId="49" fontId="4" fillId="0" borderId="1" xfId="3" applyNumberFormat="1" applyFont="1" applyFill="1" applyBorder="1" applyAlignment="1">
      <alignment horizontal="center" vertical="center"/>
    </xf>
    <xf numFmtId="3" fontId="1" fillId="0" borderId="1" xfId="0" applyNumberFormat="1" applyFont="1" applyBorder="1" applyAlignment="1">
      <alignment horizontal="center" vertical="center"/>
    </xf>
    <xf numFmtId="3" fontId="4" fillId="0" borderId="1" xfId="0" applyNumberFormat="1" applyFont="1" applyFill="1" applyBorder="1" applyAlignment="1">
      <alignment horizontal="center" vertical="center"/>
    </xf>
    <xf numFmtId="3" fontId="4" fillId="0" borderId="1" xfId="0" applyNumberFormat="1" applyFont="1" applyBorder="1" applyAlignment="1">
      <alignment horizontal="center" vertical="center"/>
    </xf>
    <xf numFmtId="165" fontId="7" fillId="0" borderId="6" xfId="0" applyFont="1" applyFill="1" applyBorder="1" applyAlignment="1">
      <alignment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165" fontId="8" fillId="0" borderId="0" xfId="0" applyFont="1" applyFill="1"/>
    <xf numFmtId="4" fontId="4" fillId="0" borderId="1" xfId="3" applyNumberFormat="1" applyFont="1" applyFill="1" applyBorder="1" applyAlignment="1">
      <alignment horizontal="center"/>
    </xf>
    <xf numFmtId="4" fontId="5" fillId="0" borderId="1" xfId="3" applyNumberFormat="1" applyFont="1" applyFill="1" applyBorder="1" applyAlignment="1">
      <alignment horizontal="center"/>
    </xf>
    <xf numFmtId="4" fontId="4" fillId="0" borderId="1" xfId="1" applyNumberFormat="1" applyFont="1" applyFill="1" applyBorder="1" applyAlignment="1">
      <alignment horizontal="center"/>
    </xf>
    <xf numFmtId="4" fontId="5" fillId="0" borderId="1" xfId="1" applyNumberFormat="1" applyFont="1" applyFill="1" applyBorder="1" applyAlignment="1">
      <alignment horizontal="center"/>
    </xf>
    <xf numFmtId="165" fontId="7" fillId="0" borderId="1" xfId="0" applyFont="1" applyBorder="1" applyAlignment="1">
      <alignment horizontal="justify" vertical="center" wrapText="1"/>
    </xf>
    <xf numFmtId="3" fontId="7" fillId="0" borderId="1" xfId="0" applyNumberFormat="1" applyFont="1" applyBorder="1" applyAlignment="1">
      <alignment horizontal="center" vertical="center" wrapText="1"/>
    </xf>
    <xf numFmtId="165" fontId="7" fillId="0" borderId="1" xfId="0" applyFont="1" applyBorder="1" applyAlignment="1">
      <alignment horizontal="justify" vertical="center"/>
    </xf>
    <xf numFmtId="165" fontId="4" fillId="0" borderId="0" xfId="3" applyFont="1" applyFill="1" applyAlignment="1">
      <alignment horizontal="right"/>
    </xf>
    <xf numFmtId="165" fontId="4" fillId="0" borderId="7" xfId="3" applyFont="1" applyFill="1" applyBorder="1" applyAlignment="1">
      <alignment horizontal="center"/>
    </xf>
    <xf numFmtId="4" fontId="9" fillId="0" borderId="1" xfId="4" applyNumberFormat="1" applyFont="1" applyFill="1" applyBorder="1" applyAlignment="1">
      <alignment horizontal="center" vertical="center" wrapText="1"/>
    </xf>
    <xf numFmtId="4" fontId="5" fillId="0" borderId="1" xfId="4" applyNumberFormat="1" applyFont="1" applyFill="1" applyBorder="1" applyAlignment="1">
      <alignment horizontal="center" vertical="center" wrapText="1"/>
    </xf>
    <xf numFmtId="165" fontId="10" fillId="0" borderId="0" xfId="4" applyFont="1" applyFill="1"/>
    <xf numFmtId="165" fontId="4" fillId="0" borderId="1" xfId="4" applyFont="1" applyFill="1" applyBorder="1" applyAlignment="1">
      <alignment horizontal="center" vertical="center" wrapText="1"/>
    </xf>
    <xf numFmtId="4" fontId="5" fillId="0" borderId="1" xfId="3" applyNumberFormat="1" applyFont="1" applyFill="1" applyBorder="1" applyAlignment="1" applyProtection="1">
      <alignment horizontal="center" vertical="center" wrapText="1"/>
      <protection hidden="1"/>
    </xf>
    <xf numFmtId="165" fontId="8" fillId="0" borderId="0" xfId="3" applyFont="1" applyFill="1"/>
    <xf numFmtId="165" fontId="11" fillId="0" borderId="0" xfId="3" applyFont="1" applyFill="1"/>
    <xf numFmtId="4" fontId="4" fillId="0" borderId="1" xfId="0" applyNumberFormat="1" applyFont="1" applyFill="1" applyBorder="1" applyAlignment="1">
      <alignment horizontal="center" vertical="center"/>
    </xf>
    <xf numFmtId="3" fontId="4" fillId="0" borderId="1" xfId="0" applyNumberFormat="1" applyFont="1" applyBorder="1" applyAlignment="1">
      <alignment horizontal="center" vertical="center" wrapText="1"/>
    </xf>
    <xf numFmtId="165" fontId="4" fillId="0" borderId="1" xfId="0" applyFont="1" applyBorder="1" applyAlignment="1">
      <alignment horizontal="justify" vertical="center" wrapText="1"/>
    </xf>
    <xf numFmtId="165" fontId="4" fillId="0" borderId="1" xfId="0" applyFont="1" applyBorder="1" applyAlignment="1">
      <alignment horizontal="justify" vertical="center"/>
    </xf>
    <xf numFmtId="165" fontId="4" fillId="0" borderId="1" xfId="0" applyFont="1" applyBorder="1" applyAlignment="1">
      <alignment vertical="center" wrapText="1"/>
    </xf>
    <xf numFmtId="4" fontId="4" fillId="0" borderId="19" xfId="0" applyNumberFormat="1" applyFont="1" applyFill="1" applyBorder="1" applyAlignment="1">
      <alignment horizontal="center" vertical="center"/>
    </xf>
    <xf numFmtId="4" fontId="13" fillId="0" borderId="0" xfId="0" applyNumberFormat="1" applyFont="1" applyFill="1" applyBorder="1"/>
    <xf numFmtId="165" fontId="13" fillId="0" borderId="0" xfId="0" applyFont="1" applyFill="1"/>
    <xf numFmtId="165" fontId="13" fillId="0" borderId="0" xfId="0" applyFont="1" applyFill="1" applyBorder="1"/>
    <xf numFmtId="4" fontId="5" fillId="0" borderId="1" xfId="0" applyNumberFormat="1" applyFont="1" applyFill="1" applyBorder="1" applyAlignment="1">
      <alignment horizontal="center" vertical="center" wrapText="1"/>
    </xf>
    <xf numFmtId="165" fontId="1" fillId="0" borderId="0" xfId="0" applyFont="1" applyProtection="1">
      <protection locked="0"/>
    </xf>
    <xf numFmtId="165" fontId="1" fillId="0" borderId="0" xfId="0" applyFont="1" applyAlignment="1" applyProtection="1">
      <alignment horizontal="right"/>
      <protection locked="0"/>
    </xf>
    <xf numFmtId="165" fontId="4" fillId="0" borderId="0" xfId="0" applyFont="1" applyProtection="1">
      <protection locked="0"/>
    </xf>
    <xf numFmtId="165" fontId="4" fillId="0" borderId="1" xfId="0" applyFont="1" applyBorder="1" applyAlignment="1" applyProtection="1">
      <alignment horizontal="center" vertical="center" wrapText="1"/>
      <protection locked="0"/>
    </xf>
    <xf numFmtId="49" fontId="4" fillId="0" borderId="1" xfId="0" applyNumberFormat="1" applyFont="1" applyBorder="1" applyAlignment="1" applyProtection="1">
      <alignment horizontal="center" vertical="center"/>
      <protection locked="0"/>
    </xf>
    <xf numFmtId="165" fontId="4" fillId="0" borderId="0" xfId="0" applyFont="1" applyFill="1" applyProtection="1">
      <protection locked="0"/>
    </xf>
    <xf numFmtId="49" fontId="4" fillId="0" borderId="1" xfId="0" applyNumberFormat="1" applyFont="1" applyBorder="1" applyAlignment="1" applyProtection="1">
      <alignment horizontal="left" vertical="center" wrapText="1"/>
      <protection locked="0"/>
    </xf>
    <xf numFmtId="49" fontId="4" fillId="0" borderId="1" xfId="0" applyNumberFormat="1" applyFont="1" applyBorder="1" applyAlignment="1" applyProtection="1">
      <alignment horizontal="center" vertical="center" wrapText="1"/>
      <protection locked="0"/>
    </xf>
    <xf numFmtId="11" fontId="4" fillId="0" borderId="1" xfId="0" applyNumberFormat="1" applyFont="1" applyBorder="1" applyAlignment="1" applyProtection="1">
      <alignment horizontal="left" vertical="center" wrapText="1"/>
      <protection locked="0"/>
    </xf>
    <xf numFmtId="3" fontId="7" fillId="0" borderId="1" xfId="0" applyNumberFormat="1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3" fontId="7" fillId="0" borderId="1" xfId="0" applyNumberFormat="1" applyFont="1" applyFill="1" applyBorder="1" applyAlignment="1">
      <alignment horizontal="center" vertical="center" wrapText="1"/>
    </xf>
    <xf numFmtId="165" fontId="4" fillId="0" borderId="27" xfId="0" applyFont="1" applyBorder="1" applyAlignment="1">
      <alignment horizontal="left" vertical="center" wrapText="1"/>
    </xf>
    <xf numFmtId="165" fontId="4" fillId="0" borderId="28" xfId="0" applyFont="1" applyBorder="1" applyAlignment="1">
      <alignment horizontal="left" vertical="center"/>
    </xf>
    <xf numFmtId="165" fontId="4" fillId="0" borderId="29" xfId="0" applyFont="1" applyBorder="1" applyAlignment="1">
      <alignment horizontal="left" vertical="center"/>
    </xf>
    <xf numFmtId="165" fontId="4" fillId="0" borderId="0" xfId="3" applyFont="1" applyFill="1" applyAlignment="1">
      <alignment horizontal="right"/>
    </xf>
    <xf numFmtId="165" fontId="6" fillId="0" borderId="0" xfId="0" applyFont="1" applyBorder="1" applyAlignment="1">
      <alignment horizontal="center" vertical="center"/>
    </xf>
    <xf numFmtId="165" fontId="4" fillId="0" borderId="27" xfId="0" applyFont="1" applyBorder="1" applyAlignment="1">
      <alignment horizontal="center" vertical="center" wrapText="1"/>
    </xf>
    <xf numFmtId="165" fontId="4" fillId="0" borderId="31" xfId="0" applyFont="1" applyBorder="1" applyAlignment="1">
      <alignment horizontal="center" vertical="center" wrapText="1"/>
    </xf>
    <xf numFmtId="165" fontId="4" fillId="0" borderId="28" xfId="0" applyFont="1" applyBorder="1" applyAlignment="1">
      <alignment horizontal="center" vertical="center" wrapText="1"/>
    </xf>
    <xf numFmtId="165" fontId="4" fillId="0" borderId="29" xfId="0" applyFont="1" applyBorder="1" applyAlignment="1">
      <alignment horizontal="center" vertical="center" wrapText="1"/>
    </xf>
    <xf numFmtId="165" fontId="4" fillId="0" borderId="28" xfId="0" applyFont="1" applyBorder="1" applyAlignment="1">
      <alignment horizontal="left" vertical="center" wrapText="1"/>
    </xf>
    <xf numFmtId="165" fontId="4" fillId="0" borderId="29" xfId="0" applyFont="1" applyBorder="1" applyAlignment="1">
      <alignment horizontal="left" vertical="center" wrapText="1"/>
    </xf>
    <xf numFmtId="165" fontId="4" fillId="0" borderId="27" xfId="0" applyFont="1" applyFill="1" applyBorder="1" applyAlignment="1">
      <alignment horizontal="left" vertical="center" wrapText="1"/>
    </xf>
    <xf numFmtId="165" fontId="4" fillId="0" borderId="28" xfId="0" applyFont="1" applyFill="1" applyBorder="1" applyAlignment="1">
      <alignment horizontal="left" vertical="center" wrapText="1"/>
    </xf>
    <xf numFmtId="165" fontId="4" fillId="0" borderId="29" xfId="0" applyFont="1" applyFill="1" applyBorder="1" applyAlignment="1">
      <alignment horizontal="left" vertical="center" wrapText="1"/>
    </xf>
    <xf numFmtId="165" fontId="4" fillId="0" borderId="24" xfId="0" applyFont="1" applyBorder="1" applyAlignment="1">
      <alignment horizontal="center" vertical="center" wrapText="1"/>
    </xf>
    <xf numFmtId="165" fontId="4" fillId="0" borderId="7" xfId="0" applyFont="1" applyBorder="1" applyAlignment="1">
      <alignment horizontal="center" vertical="center" wrapText="1"/>
    </xf>
    <xf numFmtId="4" fontId="4" fillId="0" borderId="3" xfId="0" applyNumberFormat="1" applyFont="1" applyFill="1" applyBorder="1" applyAlignment="1">
      <alignment horizontal="center" vertical="center"/>
    </xf>
    <xf numFmtId="4" fontId="4" fillId="0" borderId="4" xfId="0" applyNumberFormat="1" applyFont="1" applyFill="1" applyBorder="1" applyAlignment="1">
      <alignment horizontal="center" vertical="center"/>
    </xf>
    <xf numFmtId="4" fontId="4" fillId="0" borderId="17" xfId="0" applyNumberFormat="1" applyFont="1" applyFill="1" applyBorder="1" applyAlignment="1">
      <alignment horizontal="center" vertical="center"/>
    </xf>
    <xf numFmtId="165" fontId="4" fillId="0" borderId="20" xfId="0" applyFont="1" applyBorder="1" applyAlignment="1">
      <alignment horizontal="left"/>
    </xf>
    <xf numFmtId="165" fontId="4" fillId="0" borderId="23" xfId="0" applyFont="1" applyBorder="1" applyAlignment="1">
      <alignment horizontal="left"/>
    </xf>
    <xf numFmtId="49" fontId="4" fillId="0" borderId="3" xfId="0" applyNumberFormat="1" applyFont="1" applyFill="1" applyBorder="1" applyAlignment="1">
      <alignment horizontal="center" vertical="center"/>
    </xf>
    <xf numFmtId="49" fontId="4" fillId="0" borderId="4" xfId="0" applyNumberFormat="1" applyFont="1" applyFill="1" applyBorder="1" applyAlignment="1">
      <alignment horizontal="center" vertical="center"/>
    </xf>
    <xf numFmtId="49" fontId="4" fillId="0" borderId="17" xfId="0" applyNumberFormat="1" applyFont="1" applyFill="1" applyBorder="1" applyAlignment="1">
      <alignment horizontal="center" vertical="center"/>
    </xf>
    <xf numFmtId="165" fontId="4" fillId="0" borderId="44" xfId="0" applyFont="1" applyFill="1" applyBorder="1" applyAlignment="1">
      <alignment horizontal="center" vertical="center" wrapText="1"/>
    </xf>
    <xf numFmtId="165" fontId="4" fillId="0" borderId="45" xfId="0" applyFont="1" applyFill="1" applyBorder="1" applyAlignment="1">
      <alignment horizontal="center" vertical="center" wrapText="1"/>
    </xf>
    <xf numFmtId="165" fontId="4" fillId="0" borderId="46" xfId="0" applyFont="1" applyFill="1" applyBorder="1" applyAlignment="1">
      <alignment horizontal="center" vertical="center" wrapText="1"/>
    </xf>
    <xf numFmtId="165" fontId="4" fillId="0" borderId="6" xfId="0" applyFont="1" applyFill="1" applyBorder="1" applyAlignment="1">
      <alignment horizontal="left" vertical="top" wrapText="1"/>
    </xf>
    <xf numFmtId="165" fontId="4" fillId="0" borderId="7" xfId="0" applyFont="1" applyFill="1" applyBorder="1" applyAlignment="1">
      <alignment horizontal="left" vertical="top" wrapText="1"/>
    </xf>
    <xf numFmtId="165" fontId="4" fillId="0" borderId="6" xfId="0" applyFont="1" applyBorder="1" applyAlignment="1">
      <alignment horizontal="left" vertical="top" wrapText="1"/>
    </xf>
    <xf numFmtId="165" fontId="4" fillId="0" borderId="39" xfId="0" applyFont="1" applyBorder="1" applyAlignment="1">
      <alignment horizontal="left" vertical="top" wrapText="1"/>
    </xf>
    <xf numFmtId="165" fontId="4" fillId="0" borderId="47" xfId="0" applyFont="1" applyBorder="1" applyAlignment="1">
      <alignment horizontal="left" vertical="top" wrapText="1"/>
    </xf>
    <xf numFmtId="165" fontId="4" fillId="0" borderId="34" xfId="0" applyFont="1" applyBorder="1" applyAlignment="1">
      <alignment horizontal="left" vertical="center"/>
    </xf>
    <xf numFmtId="165" fontId="4" fillId="0" borderId="33" xfId="0" applyFont="1" applyBorder="1" applyAlignment="1">
      <alignment horizontal="left" vertical="center"/>
    </xf>
    <xf numFmtId="165" fontId="4" fillId="0" borderId="12" xfId="0" applyFont="1" applyBorder="1" applyAlignment="1">
      <alignment horizontal="left" vertical="center"/>
    </xf>
    <xf numFmtId="165" fontId="4" fillId="0" borderId="35" xfId="0" applyFont="1" applyBorder="1" applyAlignment="1">
      <alignment horizontal="left" vertical="center"/>
    </xf>
    <xf numFmtId="165" fontId="4" fillId="0" borderId="0" xfId="0" applyFont="1" applyBorder="1" applyAlignment="1">
      <alignment horizontal="left" vertical="center"/>
    </xf>
    <xf numFmtId="165" fontId="4" fillId="0" borderId="30" xfId="0" applyFont="1" applyBorder="1" applyAlignment="1">
      <alignment horizontal="left" vertical="center"/>
    </xf>
    <xf numFmtId="165" fontId="4" fillId="0" borderId="36" xfId="0" applyFont="1" applyBorder="1" applyAlignment="1">
      <alignment horizontal="left" vertical="center"/>
    </xf>
    <xf numFmtId="165" fontId="4" fillId="0" borderId="37" xfId="0" applyFont="1" applyBorder="1" applyAlignment="1">
      <alignment horizontal="left" vertical="center"/>
    </xf>
    <xf numFmtId="165" fontId="4" fillId="0" borderId="38" xfId="0" applyFont="1" applyBorder="1" applyAlignment="1">
      <alignment horizontal="left" vertical="center"/>
    </xf>
    <xf numFmtId="165" fontId="4" fillId="0" borderId="13" xfId="0" applyFont="1" applyBorder="1" applyAlignment="1">
      <alignment horizontal="center" vertical="center"/>
    </xf>
    <xf numFmtId="165" fontId="4" fillId="0" borderId="14" xfId="0" applyFont="1" applyBorder="1" applyAlignment="1">
      <alignment horizontal="center" vertical="center"/>
    </xf>
    <xf numFmtId="165" fontId="4" fillId="0" borderId="15" xfId="0" applyFont="1" applyBorder="1" applyAlignment="1">
      <alignment horizontal="center" vertical="center"/>
    </xf>
    <xf numFmtId="49" fontId="4" fillId="0" borderId="3" xfId="0" applyNumberFormat="1" applyFont="1" applyBorder="1" applyAlignment="1">
      <alignment horizontal="center" vertical="center"/>
    </xf>
    <xf numFmtId="49" fontId="4" fillId="0" borderId="4" xfId="0" applyNumberFormat="1" applyFont="1" applyBorder="1" applyAlignment="1">
      <alignment horizontal="center" vertical="center"/>
    </xf>
    <xf numFmtId="49" fontId="4" fillId="0" borderId="17" xfId="0" applyNumberFormat="1" applyFont="1" applyBorder="1" applyAlignment="1">
      <alignment horizontal="center" vertical="center"/>
    </xf>
    <xf numFmtId="2" fontId="4" fillId="0" borderId="20" xfId="0" applyNumberFormat="1" applyFont="1" applyBorder="1" applyAlignment="1">
      <alignment horizontal="center" vertical="center"/>
    </xf>
    <xf numFmtId="2" fontId="4" fillId="0" borderId="21" xfId="0" applyNumberFormat="1" applyFont="1" applyBorder="1" applyAlignment="1">
      <alignment horizontal="center" vertical="center"/>
    </xf>
    <xf numFmtId="2" fontId="4" fillId="0" borderId="22" xfId="0" applyNumberFormat="1" applyFont="1" applyBorder="1" applyAlignment="1">
      <alignment horizontal="center" vertical="center"/>
    </xf>
    <xf numFmtId="165" fontId="4" fillId="0" borderId="3" xfId="0" applyFont="1" applyBorder="1" applyAlignment="1">
      <alignment horizontal="center" vertical="center"/>
    </xf>
    <xf numFmtId="165" fontId="4" fillId="0" borderId="4" xfId="0" applyFont="1" applyBorder="1" applyAlignment="1">
      <alignment horizontal="center" vertical="center"/>
    </xf>
    <xf numFmtId="165" fontId="4" fillId="0" borderId="17" xfId="0" applyFont="1" applyBorder="1" applyAlignment="1">
      <alignment horizontal="center" vertical="center"/>
    </xf>
    <xf numFmtId="165" fontId="4" fillId="0" borderId="3" xfId="0" applyFont="1" applyBorder="1" applyAlignment="1">
      <alignment horizontal="left"/>
    </xf>
    <xf numFmtId="165" fontId="4" fillId="0" borderId="5" xfId="0" applyFont="1" applyBorder="1" applyAlignment="1">
      <alignment horizontal="left"/>
    </xf>
    <xf numFmtId="4" fontId="4" fillId="0" borderId="3" xfId="0" applyNumberFormat="1" applyFont="1" applyBorder="1" applyAlignment="1">
      <alignment horizontal="center" vertical="center"/>
    </xf>
    <xf numFmtId="4" fontId="4" fillId="0" borderId="4" xfId="0" applyNumberFormat="1" applyFont="1" applyBorder="1" applyAlignment="1">
      <alignment horizontal="center" vertical="center"/>
    </xf>
    <xf numFmtId="4" fontId="4" fillId="0" borderId="17" xfId="0" applyNumberFormat="1" applyFont="1" applyBorder="1" applyAlignment="1">
      <alignment horizontal="center" vertical="center"/>
    </xf>
    <xf numFmtId="165" fontId="4" fillId="0" borderId="10" xfId="0" applyFont="1" applyBorder="1" applyAlignment="1">
      <alignment horizontal="left" vertical="top" wrapText="1"/>
    </xf>
    <xf numFmtId="165" fontId="4" fillId="0" borderId="16" xfId="0" applyFont="1" applyBorder="1" applyAlignment="1">
      <alignment horizontal="left" vertical="top" wrapText="1"/>
    </xf>
    <xf numFmtId="165" fontId="4" fillId="0" borderId="18" xfId="0" applyFont="1" applyBorder="1" applyAlignment="1">
      <alignment horizontal="left" vertical="top" wrapText="1"/>
    </xf>
    <xf numFmtId="165" fontId="4" fillId="0" borderId="11" xfId="0" applyFont="1" applyBorder="1" applyAlignment="1">
      <alignment horizontal="center" vertical="center"/>
    </xf>
    <xf numFmtId="165" fontId="4" fillId="0" borderId="12" xfId="0" applyFont="1" applyBorder="1" applyAlignment="1">
      <alignment horizontal="center" vertical="center"/>
    </xf>
    <xf numFmtId="165" fontId="4" fillId="0" borderId="8" xfId="0" applyFont="1" applyBorder="1" applyAlignment="1">
      <alignment horizontal="center" vertical="center"/>
    </xf>
    <xf numFmtId="165" fontId="4" fillId="0" borderId="9" xfId="0" applyFont="1" applyBorder="1" applyAlignment="1">
      <alignment horizontal="center" vertical="center"/>
    </xf>
    <xf numFmtId="165" fontId="4" fillId="0" borderId="13" xfId="0" applyFont="1" applyBorder="1" applyAlignment="1">
      <alignment horizontal="center"/>
    </xf>
    <xf numFmtId="165" fontId="4" fillId="0" borderId="14" xfId="0" applyFont="1" applyBorder="1" applyAlignment="1">
      <alignment horizontal="center"/>
    </xf>
    <xf numFmtId="165" fontId="4" fillId="0" borderId="15" xfId="0" applyFont="1" applyBorder="1" applyAlignment="1">
      <alignment horizontal="center"/>
    </xf>
    <xf numFmtId="4" fontId="4" fillId="0" borderId="20" xfId="0" applyNumberFormat="1" applyFont="1" applyBorder="1" applyAlignment="1">
      <alignment horizontal="center" vertical="center"/>
    </xf>
    <xf numFmtId="4" fontId="4" fillId="0" borderId="21" xfId="0" applyNumberFormat="1" applyFont="1" applyBorder="1" applyAlignment="1">
      <alignment horizontal="center" vertical="center"/>
    </xf>
    <xf numFmtId="4" fontId="4" fillId="0" borderId="22" xfId="0" applyNumberFormat="1" applyFont="1" applyBorder="1" applyAlignment="1">
      <alignment horizontal="center" vertical="center"/>
    </xf>
    <xf numFmtId="165" fontId="4" fillId="0" borderId="6" xfId="0" applyFont="1" applyBorder="1" applyAlignment="1">
      <alignment horizontal="left"/>
    </xf>
    <xf numFmtId="165" fontId="4" fillId="0" borderId="0" xfId="0" applyFont="1" applyAlignment="1">
      <alignment horizontal="center"/>
    </xf>
    <xf numFmtId="165" fontId="4" fillId="0" borderId="16" xfId="0" applyFont="1" applyBorder="1" applyAlignment="1">
      <alignment horizontal="center" vertical="top" wrapText="1"/>
    </xf>
    <xf numFmtId="165" fontId="4" fillId="0" borderId="18" xfId="0" applyFont="1" applyBorder="1" applyAlignment="1">
      <alignment horizontal="center" vertical="top" wrapText="1"/>
    </xf>
    <xf numFmtId="165" fontId="4" fillId="0" borderId="1" xfId="0" applyFont="1" applyBorder="1" applyAlignment="1">
      <alignment horizontal="left"/>
    </xf>
    <xf numFmtId="165" fontId="4" fillId="0" borderId="19" xfId="0" applyFont="1" applyBorder="1" applyAlignment="1">
      <alignment horizontal="left"/>
    </xf>
    <xf numFmtId="165" fontId="4" fillId="0" borderId="2" xfId="0" applyFont="1" applyBorder="1" applyAlignment="1">
      <alignment horizontal="center" vertical="center"/>
    </xf>
    <xf numFmtId="165" fontId="4" fillId="0" borderId="43" xfId="0" applyFont="1" applyBorder="1" applyAlignment="1">
      <alignment horizontal="center" vertical="center"/>
    </xf>
    <xf numFmtId="165" fontId="4" fillId="0" borderId="24" xfId="0" applyFont="1" applyFill="1" applyBorder="1" applyAlignment="1">
      <alignment horizontal="center" vertical="center"/>
    </xf>
    <xf numFmtId="165" fontId="4" fillId="0" borderId="7" xfId="0" applyFont="1" applyFill="1" applyBorder="1" applyAlignment="1">
      <alignment horizontal="center" vertical="center"/>
    </xf>
    <xf numFmtId="165" fontId="4" fillId="0" borderId="11" xfId="0" applyFont="1" applyBorder="1" applyAlignment="1">
      <alignment horizontal="left" vertical="center"/>
    </xf>
    <xf numFmtId="165" fontId="4" fillId="0" borderId="8" xfId="0" applyFont="1" applyBorder="1" applyAlignment="1">
      <alignment horizontal="left" vertical="center"/>
    </xf>
    <xf numFmtId="165" fontId="4" fillId="0" borderId="9" xfId="0" applyFont="1" applyBorder="1" applyAlignment="1">
      <alignment horizontal="left" vertical="center"/>
    </xf>
    <xf numFmtId="165" fontId="5" fillId="0" borderId="1" xfId="0" applyFont="1" applyFill="1" applyBorder="1" applyAlignment="1">
      <alignment horizontal="center" vertical="center" wrapText="1"/>
    </xf>
    <xf numFmtId="165" fontId="5" fillId="0" borderId="6" xfId="0" applyFont="1" applyFill="1" applyBorder="1" applyAlignment="1">
      <alignment horizontal="center" vertical="center" wrapText="1"/>
    </xf>
    <xf numFmtId="165" fontId="5" fillId="0" borderId="39" xfId="0" applyFont="1" applyFill="1" applyBorder="1" applyAlignment="1">
      <alignment horizontal="center" vertical="center" wrapText="1"/>
    </xf>
    <xf numFmtId="165" fontId="5" fillId="0" borderId="7" xfId="0" applyFont="1" applyFill="1" applyBorder="1" applyAlignment="1">
      <alignment horizontal="center" vertical="center" wrapText="1"/>
    </xf>
    <xf numFmtId="165" fontId="14" fillId="0" borderId="1" xfId="0" applyFont="1" applyFill="1" applyBorder="1" applyAlignment="1">
      <alignment horizontal="left" vertical="center" wrapText="1"/>
    </xf>
    <xf numFmtId="3" fontId="4" fillId="0" borderId="6" xfId="0" applyNumberFormat="1" applyFont="1" applyFill="1" applyBorder="1" applyAlignment="1">
      <alignment horizontal="center" vertical="center" wrapText="1"/>
    </xf>
    <xf numFmtId="3" fontId="4" fillId="0" borderId="39" xfId="0" applyNumberFormat="1" applyFont="1" applyFill="1" applyBorder="1" applyAlignment="1">
      <alignment horizontal="center" vertical="center" wrapText="1"/>
    </xf>
    <xf numFmtId="3" fontId="4" fillId="0" borderId="7" xfId="0" applyNumberFormat="1" applyFont="1" applyFill="1" applyBorder="1" applyAlignment="1">
      <alignment horizontal="center" vertical="center" wrapText="1"/>
    </xf>
    <xf numFmtId="165" fontId="7" fillId="0" borderId="6" xfId="0" applyFont="1" applyFill="1" applyBorder="1" applyAlignment="1">
      <alignment horizontal="left" vertical="center" wrapText="1"/>
    </xf>
    <xf numFmtId="165" fontId="7" fillId="0" borderId="39" xfId="0" applyFont="1" applyFill="1" applyBorder="1" applyAlignment="1">
      <alignment horizontal="left" vertical="center" wrapText="1"/>
    </xf>
    <xf numFmtId="165" fontId="7" fillId="0" borderId="7" xfId="0" applyFont="1" applyFill="1" applyBorder="1" applyAlignment="1">
      <alignment horizontal="left" vertical="center" wrapText="1"/>
    </xf>
    <xf numFmtId="165" fontId="7" fillId="0" borderId="6" xfId="0" applyFont="1" applyFill="1" applyBorder="1" applyAlignment="1">
      <alignment horizontal="center" vertical="center" wrapText="1"/>
    </xf>
    <xf numFmtId="165" fontId="7" fillId="0" borderId="39" xfId="0" applyFont="1" applyFill="1" applyBorder="1" applyAlignment="1">
      <alignment horizontal="center" vertical="center" wrapText="1"/>
    </xf>
    <xf numFmtId="165" fontId="7" fillId="0" borderId="7" xfId="0" applyFont="1" applyFill="1" applyBorder="1" applyAlignment="1">
      <alignment horizontal="center" vertical="center" wrapText="1"/>
    </xf>
    <xf numFmtId="165" fontId="5" fillId="0" borderId="1" xfId="4" applyFont="1" applyFill="1" applyBorder="1" applyAlignment="1">
      <alignment horizontal="center" vertical="center"/>
    </xf>
    <xf numFmtId="165" fontId="4" fillId="0" borderId="6" xfId="4" applyFont="1" applyFill="1" applyBorder="1" applyAlignment="1">
      <alignment horizontal="left" vertical="center" wrapText="1"/>
    </xf>
    <xf numFmtId="165" fontId="4" fillId="0" borderId="39" xfId="4" applyFont="1" applyFill="1" applyBorder="1" applyAlignment="1">
      <alignment horizontal="left" vertical="center" wrapText="1"/>
    </xf>
    <xf numFmtId="165" fontId="4" fillId="0" borderId="7" xfId="4" applyFont="1" applyFill="1" applyBorder="1" applyAlignment="1">
      <alignment horizontal="left" vertical="center" wrapText="1"/>
    </xf>
    <xf numFmtId="165" fontId="5" fillId="0" borderId="1" xfId="4" applyFont="1" applyFill="1" applyBorder="1" applyAlignment="1">
      <alignment horizontal="center" vertical="center" wrapText="1"/>
    </xf>
    <xf numFmtId="165" fontId="4" fillId="0" borderId="1" xfId="4" applyFont="1" applyFill="1" applyBorder="1" applyAlignment="1">
      <alignment horizontal="left" vertical="center" wrapText="1"/>
    </xf>
    <xf numFmtId="3" fontId="4" fillId="0" borderId="3" xfId="0" applyNumberFormat="1" applyFont="1" applyFill="1" applyBorder="1" applyAlignment="1">
      <alignment horizontal="center" vertical="center" wrapText="1"/>
    </xf>
    <xf numFmtId="3" fontId="4" fillId="0" borderId="4" xfId="0" applyNumberFormat="1" applyFont="1" applyFill="1" applyBorder="1" applyAlignment="1">
      <alignment horizontal="center" vertical="center" wrapText="1"/>
    </xf>
    <xf numFmtId="3" fontId="4" fillId="0" borderId="5" xfId="0" applyNumberFormat="1" applyFont="1" applyFill="1" applyBorder="1" applyAlignment="1">
      <alignment horizontal="center" vertical="center" wrapText="1"/>
    </xf>
    <xf numFmtId="165" fontId="5" fillId="0" borderId="6" xfId="4" applyFont="1" applyFill="1" applyBorder="1" applyAlignment="1">
      <alignment horizontal="left" vertical="center" wrapText="1"/>
    </xf>
    <xf numFmtId="165" fontId="5" fillId="0" borderId="39" xfId="4" applyFont="1" applyFill="1" applyBorder="1" applyAlignment="1">
      <alignment horizontal="left" vertical="center" wrapText="1"/>
    </xf>
    <xf numFmtId="165" fontId="5" fillId="0" borderId="7" xfId="4" applyFont="1" applyFill="1" applyBorder="1" applyAlignment="1">
      <alignment horizontal="left" vertical="center" wrapText="1"/>
    </xf>
    <xf numFmtId="1" fontId="5" fillId="0" borderId="1" xfId="4" applyNumberFormat="1" applyFont="1" applyFill="1" applyBorder="1" applyAlignment="1">
      <alignment horizontal="center" vertical="center" wrapText="1"/>
    </xf>
    <xf numFmtId="165" fontId="4" fillId="0" borderId="0" xfId="3" applyFont="1" applyFill="1" applyAlignment="1">
      <alignment horizontal="right" vertical="center"/>
    </xf>
    <xf numFmtId="165" fontId="4" fillId="0" borderId="2" xfId="3" applyFont="1" applyFill="1" applyBorder="1" applyAlignment="1">
      <alignment horizontal="center" vertical="center"/>
    </xf>
    <xf numFmtId="165" fontId="4" fillId="0" borderId="1" xfId="3" applyFont="1" applyFill="1" applyBorder="1" applyAlignment="1">
      <alignment horizontal="center" vertical="center" wrapText="1"/>
    </xf>
    <xf numFmtId="165" fontId="4" fillId="0" borderId="1" xfId="3" applyFont="1" applyFill="1" applyBorder="1" applyAlignment="1">
      <alignment horizontal="center" vertical="center"/>
    </xf>
    <xf numFmtId="49" fontId="4" fillId="0" borderId="3" xfId="3" applyNumberFormat="1" applyFont="1" applyFill="1" applyBorder="1" applyAlignment="1">
      <alignment horizontal="center" vertical="center"/>
    </xf>
    <xf numFmtId="49" fontId="4" fillId="0" borderId="4" xfId="3" applyNumberFormat="1" applyFont="1" applyFill="1" applyBorder="1" applyAlignment="1">
      <alignment horizontal="center" vertical="center"/>
    </xf>
    <xf numFmtId="49" fontId="4" fillId="0" borderId="5" xfId="3" applyNumberFormat="1" applyFont="1" applyFill="1" applyBorder="1" applyAlignment="1">
      <alignment horizontal="center" vertical="center"/>
    </xf>
    <xf numFmtId="165" fontId="4" fillId="0" borderId="40" xfId="3" applyFont="1" applyFill="1" applyBorder="1" applyAlignment="1">
      <alignment horizontal="left" wrapText="1"/>
    </xf>
    <xf numFmtId="165" fontId="4" fillId="0" borderId="41" xfId="3" applyFont="1" applyFill="1" applyBorder="1" applyAlignment="1">
      <alignment horizontal="left" wrapText="1"/>
    </xf>
    <xf numFmtId="165" fontId="4" fillId="0" borderId="42" xfId="3" applyFont="1" applyFill="1" applyBorder="1" applyAlignment="1">
      <alignment horizontal="left" wrapText="1"/>
    </xf>
    <xf numFmtId="165" fontId="4" fillId="0" borderId="30" xfId="3" applyFont="1" applyFill="1" applyBorder="1" applyAlignment="1">
      <alignment horizontal="left" wrapText="1"/>
    </xf>
    <xf numFmtId="165" fontId="4" fillId="0" borderId="8" xfId="3" applyFont="1" applyFill="1" applyBorder="1" applyAlignment="1">
      <alignment horizontal="left" wrapText="1"/>
    </xf>
    <xf numFmtId="165" fontId="4" fillId="0" borderId="9" xfId="3" applyFont="1" applyFill="1" applyBorder="1" applyAlignment="1">
      <alignment horizontal="left" wrapText="1"/>
    </xf>
    <xf numFmtId="165" fontId="4" fillId="0" borderId="6" xfId="3" applyFont="1" applyFill="1" applyBorder="1" applyAlignment="1">
      <alignment horizontal="center"/>
    </xf>
    <xf numFmtId="165" fontId="4" fillId="0" borderId="39" xfId="3" applyFont="1" applyFill="1" applyBorder="1" applyAlignment="1">
      <alignment horizontal="center"/>
    </xf>
    <xf numFmtId="165" fontId="4" fillId="0" borderId="7" xfId="3" applyFont="1" applyFill="1" applyBorder="1" applyAlignment="1">
      <alignment horizontal="center"/>
    </xf>
    <xf numFmtId="165" fontId="4" fillId="0" borderId="3" xfId="3" applyFont="1" applyFill="1" applyBorder="1" applyAlignment="1">
      <alignment horizontal="left" wrapText="1"/>
    </xf>
    <xf numFmtId="165" fontId="4" fillId="0" borderId="5" xfId="3" applyFont="1" applyFill="1" applyBorder="1" applyAlignment="1">
      <alignment horizontal="left" wrapText="1"/>
    </xf>
    <xf numFmtId="165" fontId="5" fillId="0" borderId="1" xfId="4" applyFont="1" applyFill="1" applyBorder="1" applyAlignment="1">
      <alignment horizontal="left" vertical="center" wrapText="1"/>
    </xf>
    <xf numFmtId="165" fontId="4" fillId="0" borderId="1" xfId="4" applyFont="1" applyFill="1" applyBorder="1" applyAlignment="1">
      <alignment horizontal="center" vertical="center"/>
    </xf>
    <xf numFmtId="165" fontId="4" fillId="0" borderId="1" xfId="4" applyFont="1" applyFill="1" applyBorder="1" applyAlignment="1">
      <alignment horizontal="center" vertical="center" wrapText="1"/>
    </xf>
    <xf numFmtId="165" fontId="4" fillId="0" borderId="3" xfId="0" applyFont="1" applyFill="1" applyBorder="1" applyAlignment="1" applyProtection="1">
      <alignment horizontal="center" vertical="top" wrapText="1"/>
      <protection locked="0"/>
    </xf>
    <xf numFmtId="165" fontId="4" fillId="0" borderId="4" xfId="0" applyFont="1" applyFill="1" applyBorder="1" applyAlignment="1" applyProtection="1">
      <alignment horizontal="center" vertical="top" wrapText="1"/>
      <protection locked="0"/>
    </xf>
    <xf numFmtId="165" fontId="4" fillId="0" borderId="5" xfId="0" applyFont="1" applyFill="1" applyBorder="1" applyAlignment="1" applyProtection="1">
      <alignment horizontal="center" vertical="top" wrapText="1"/>
      <protection locked="0"/>
    </xf>
    <xf numFmtId="165" fontId="4" fillId="0" borderId="0" xfId="0" applyFont="1" applyAlignment="1" applyProtection="1">
      <alignment horizontal="center"/>
      <protection locked="0"/>
    </xf>
    <xf numFmtId="165" fontId="1" fillId="0" borderId="3" xfId="0" applyFont="1" applyBorder="1" applyAlignment="1">
      <alignment horizontal="left"/>
    </xf>
    <xf numFmtId="165" fontId="1" fillId="0" borderId="4" xfId="0" applyFont="1" applyBorder="1" applyAlignment="1">
      <alignment horizontal="left"/>
    </xf>
    <xf numFmtId="165" fontId="1" fillId="0" borderId="5" xfId="0" applyFont="1" applyBorder="1" applyAlignment="1">
      <alignment horizontal="left"/>
    </xf>
    <xf numFmtId="165" fontId="2" fillId="0" borderId="6" xfId="0" applyFont="1" applyBorder="1" applyAlignment="1">
      <alignment horizontal="center" vertical="center"/>
    </xf>
    <xf numFmtId="165" fontId="2" fillId="0" borderId="7" xfId="0" applyFont="1" applyBorder="1" applyAlignment="1">
      <alignment horizontal="center" vertical="center"/>
    </xf>
    <xf numFmtId="165" fontId="2" fillId="0" borderId="6" xfId="0" applyFont="1" applyBorder="1" applyAlignment="1">
      <alignment horizontal="center" vertical="center" wrapText="1"/>
    </xf>
    <xf numFmtId="165" fontId="2" fillId="0" borderId="7" xfId="0" applyFont="1" applyBorder="1" applyAlignment="1">
      <alignment horizontal="center" vertical="center" wrapText="1"/>
    </xf>
    <xf numFmtId="165" fontId="1" fillId="0" borderId="2" xfId="0" applyFont="1" applyBorder="1" applyAlignment="1">
      <alignment horizontal="center" vertical="center" wrapText="1"/>
    </xf>
    <xf numFmtId="165" fontId="1" fillId="0" borderId="0" xfId="0" applyFont="1" applyAlignment="1">
      <alignment horizontal="right"/>
    </xf>
    <xf numFmtId="165" fontId="2" fillId="0" borderId="3" xfId="0" applyFont="1" applyBorder="1" applyAlignment="1">
      <alignment horizontal="center" vertical="center"/>
    </xf>
    <xf numFmtId="165" fontId="2" fillId="0" borderId="4" xfId="0" applyFont="1" applyBorder="1" applyAlignment="1">
      <alignment horizontal="center" vertical="center"/>
    </xf>
    <xf numFmtId="165" fontId="2" fillId="0" borderId="5" xfId="0" applyFont="1" applyBorder="1" applyAlignment="1">
      <alignment horizontal="center" vertical="center"/>
    </xf>
    <xf numFmtId="165" fontId="1" fillId="0" borderId="2" xfId="0" applyFont="1" applyBorder="1" applyAlignment="1">
      <alignment horizontal="center" vertical="center"/>
    </xf>
    <xf numFmtId="3" fontId="4" fillId="0" borderId="1" xfId="0" applyNumberFormat="1" applyFont="1" applyBorder="1" applyAlignment="1">
      <alignment horizontal="center" vertical="center" wrapText="1"/>
    </xf>
    <xf numFmtId="3" fontId="7" fillId="0" borderId="1" xfId="0" applyNumberFormat="1" applyFont="1" applyBorder="1" applyAlignment="1">
      <alignment horizontal="center" vertical="center" wrapText="1"/>
    </xf>
    <xf numFmtId="3" fontId="7" fillId="0" borderId="6" xfId="0" applyNumberFormat="1" applyFont="1" applyBorder="1" applyAlignment="1">
      <alignment horizontal="center" vertical="center" wrapText="1"/>
    </xf>
    <xf numFmtId="3" fontId="7" fillId="0" borderId="7" xfId="0" applyNumberFormat="1" applyFont="1" applyBorder="1" applyAlignment="1">
      <alignment horizontal="center" vertical="center" wrapText="1"/>
    </xf>
    <xf numFmtId="165" fontId="1" fillId="0" borderId="0" xfId="0" applyFont="1" applyAlignment="1">
      <alignment horizontal="center" vertical="center"/>
    </xf>
    <xf numFmtId="165" fontId="1" fillId="0" borderId="6" xfId="0" applyFont="1" applyBorder="1" applyAlignment="1">
      <alignment horizontal="center" vertical="center"/>
    </xf>
    <xf numFmtId="165" fontId="1" fillId="0" borderId="7" xfId="0" applyFont="1" applyBorder="1" applyAlignment="1">
      <alignment horizontal="center" vertical="center"/>
    </xf>
    <xf numFmtId="165" fontId="1" fillId="0" borderId="6" xfId="0" applyFont="1" applyBorder="1" applyAlignment="1">
      <alignment horizontal="center" vertical="center" wrapText="1"/>
    </xf>
    <xf numFmtId="165" fontId="1" fillId="0" borderId="7" xfId="0" applyFont="1" applyBorder="1" applyAlignment="1">
      <alignment horizontal="center" vertical="center" wrapText="1"/>
    </xf>
    <xf numFmtId="165" fontId="1" fillId="0" borderId="3" xfId="0" applyFont="1" applyBorder="1" applyAlignment="1">
      <alignment horizontal="center" vertical="center" wrapText="1"/>
    </xf>
    <xf numFmtId="165" fontId="1" fillId="0" borderId="4" xfId="0" applyFont="1" applyBorder="1" applyAlignment="1">
      <alignment horizontal="center" vertical="center" wrapText="1"/>
    </xf>
    <xf numFmtId="165" fontId="1" fillId="0" borderId="5" xfId="0" applyFont="1" applyBorder="1" applyAlignment="1">
      <alignment horizontal="center" vertical="center" wrapText="1"/>
    </xf>
    <xf numFmtId="165" fontId="1" fillId="0" borderId="0" xfId="0" applyFont="1" applyAlignment="1">
      <alignment horizontal="right" wrapText="1"/>
    </xf>
    <xf numFmtId="165" fontId="1" fillId="0" borderId="3" xfId="0" applyFont="1" applyBorder="1" applyAlignment="1">
      <alignment horizontal="center"/>
    </xf>
    <xf numFmtId="165" fontId="1" fillId="0" borderId="4" xfId="0" applyFont="1" applyBorder="1" applyAlignment="1">
      <alignment horizontal="center"/>
    </xf>
    <xf numFmtId="165" fontId="1" fillId="0" borderId="5" xfId="0" applyFont="1" applyBorder="1" applyAlignment="1">
      <alignment horizontal="center"/>
    </xf>
    <xf numFmtId="165" fontId="1" fillId="0" borderId="6" xfId="0" applyFont="1" applyBorder="1" applyAlignment="1">
      <alignment horizontal="center" wrapText="1"/>
    </xf>
    <xf numFmtId="165" fontId="1" fillId="0" borderId="7" xfId="0" applyFont="1" applyBorder="1" applyAlignment="1">
      <alignment horizontal="center" wrapText="1"/>
    </xf>
    <xf numFmtId="165" fontId="1" fillId="0" borderId="0" xfId="0" applyFont="1" applyAlignment="1">
      <alignment horizontal="center"/>
    </xf>
    <xf numFmtId="165" fontId="1" fillId="0" borderId="0" xfId="0" applyFont="1" applyAlignment="1">
      <alignment horizontal="center" wrapText="1"/>
    </xf>
  </cellXfs>
  <cellStyles count="6">
    <cellStyle name="Обычный" xfId="0" builtinId="0"/>
    <cellStyle name="Обычный 2" xfId="3"/>
    <cellStyle name="Обычный 3" xfId="2"/>
    <cellStyle name="Обычный 4" xfId="4"/>
    <cellStyle name="Обычный 5" xfId="5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52"/>
  <sheetViews>
    <sheetView tabSelected="1" zoomScale="69" zoomScaleNormal="69" workbookViewId="0">
      <selection activeCell="J17" sqref="J17"/>
    </sheetView>
  </sheetViews>
  <sheetFormatPr defaultRowHeight="15" x14ac:dyDescent="0.25"/>
  <cols>
    <col min="1" max="1" width="30.85546875" style="2" customWidth="1"/>
    <col min="2" max="2" width="8.7109375" style="2" customWidth="1"/>
    <col min="3" max="3" width="35.42578125" style="2" customWidth="1"/>
    <col min="4" max="4" width="32.5703125" style="10" customWidth="1"/>
    <col min="5" max="8" width="19.5703125" style="10" customWidth="1"/>
    <col min="9" max="9" width="16.140625" style="10" customWidth="1"/>
    <col min="10" max="10" width="23.5703125" style="2" customWidth="1"/>
    <col min="11" max="11" width="23.5703125" style="10" customWidth="1"/>
    <col min="12" max="16384" width="9.140625" style="2"/>
  </cols>
  <sheetData>
    <row r="1" spans="1:11" ht="15.75" x14ac:dyDescent="0.25">
      <c r="A1" s="150" t="s">
        <v>206</v>
      </c>
      <c r="B1" s="150"/>
      <c r="C1" s="150"/>
      <c r="D1" s="150"/>
      <c r="E1" s="150"/>
      <c r="F1" s="150"/>
      <c r="G1" s="150"/>
      <c r="H1" s="150"/>
      <c r="I1" s="150"/>
      <c r="J1" s="150"/>
      <c r="K1" s="150"/>
    </row>
    <row r="3" spans="1:11" s="13" customFormat="1" ht="24" customHeight="1" x14ac:dyDescent="0.25">
      <c r="A3" s="11"/>
      <c r="B3" s="11"/>
      <c r="C3" s="11"/>
      <c r="D3" s="11"/>
      <c r="E3" s="12"/>
      <c r="F3" s="11"/>
      <c r="G3" s="11"/>
      <c r="H3" s="11"/>
      <c r="I3" s="81" t="s">
        <v>89</v>
      </c>
      <c r="J3" s="81"/>
      <c r="K3" s="81"/>
    </row>
    <row r="4" spans="1:11" ht="30" customHeight="1" thickBot="1" x14ac:dyDescent="0.3">
      <c r="A4" s="82" t="s">
        <v>1</v>
      </c>
      <c r="B4" s="82"/>
      <c r="C4" s="82"/>
      <c r="D4" s="82"/>
      <c r="E4" s="82"/>
      <c r="F4" s="82"/>
      <c r="G4" s="82"/>
      <c r="H4" s="82"/>
      <c r="I4" s="82"/>
      <c r="J4" s="82"/>
      <c r="K4" s="82"/>
    </row>
    <row r="5" spans="1:11" ht="48" customHeight="1" thickBot="1" x14ac:dyDescent="0.3">
      <c r="A5" s="18" t="s">
        <v>0</v>
      </c>
      <c r="B5" s="83" t="s">
        <v>112</v>
      </c>
      <c r="C5" s="84"/>
      <c r="D5" s="19" t="s">
        <v>2</v>
      </c>
      <c r="E5" s="85" t="s">
        <v>94</v>
      </c>
      <c r="F5" s="85"/>
      <c r="G5" s="85"/>
      <c r="H5" s="85"/>
      <c r="I5" s="85"/>
      <c r="J5" s="85"/>
      <c r="K5" s="86"/>
    </row>
    <row r="6" spans="1:11" ht="36.75" customHeight="1" thickBot="1" x14ac:dyDescent="0.3">
      <c r="A6" s="18" t="s">
        <v>3</v>
      </c>
      <c r="B6" s="78" t="s">
        <v>96</v>
      </c>
      <c r="C6" s="87"/>
      <c r="D6" s="87"/>
      <c r="E6" s="87"/>
      <c r="F6" s="87"/>
      <c r="G6" s="87"/>
      <c r="H6" s="87"/>
      <c r="I6" s="87"/>
      <c r="J6" s="87"/>
      <c r="K6" s="88"/>
    </row>
    <row r="7" spans="1:11" ht="36.75" customHeight="1" thickBot="1" x14ac:dyDescent="0.3">
      <c r="A7" s="18" t="s">
        <v>4</v>
      </c>
      <c r="B7" s="78" t="s">
        <v>97</v>
      </c>
      <c r="C7" s="87"/>
      <c r="D7" s="87"/>
      <c r="E7" s="87"/>
      <c r="F7" s="87"/>
      <c r="G7" s="87"/>
      <c r="H7" s="87"/>
      <c r="I7" s="87"/>
      <c r="J7" s="87"/>
      <c r="K7" s="88"/>
    </row>
    <row r="8" spans="1:11" ht="36.75" customHeight="1" thickBot="1" x14ac:dyDescent="0.3">
      <c r="A8" s="18" t="s">
        <v>5</v>
      </c>
      <c r="B8" s="89" t="s">
        <v>116</v>
      </c>
      <c r="C8" s="90"/>
      <c r="D8" s="90"/>
      <c r="E8" s="90"/>
      <c r="F8" s="90"/>
      <c r="G8" s="90"/>
      <c r="H8" s="90"/>
      <c r="I8" s="90"/>
      <c r="J8" s="90"/>
      <c r="K8" s="91"/>
    </row>
    <row r="9" spans="1:11" ht="36.75" customHeight="1" thickBot="1" x14ac:dyDescent="0.3">
      <c r="A9" s="18" t="s">
        <v>6</v>
      </c>
      <c r="B9" s="89" t="s">
        <v>113</v>
      </c>
      <c r="C9" s="90"/>
      <c r="D9" s="90"/>
      <c r="E9" s="90"/>
      <c r="F9" s="90"/>
      <c r="G9" s="90"/>
      <c r="H9" s="90"/>
      <c r="I9" s="90"/>
      <c r="J9" s="90"/>
      <c r="K9" s="91"/>
    </row>
    <row r="10" spans="1:11" ht="45" customHeight="1" thickBot="1" x14ac:dyDescent="0.3">
      <c r="A10" s="18" t="s">
        <v>101</v>
      </c>
      <c r="B10" s="78" t="s">
        <v>114</v>
      </c>
      <c r="C10" s="87"/>
      <c r="D10" s="87"/>
      <c r="E10" s="87"/>
      <c r="F10" s="87"/>
      <c r="G10" s="87"/>
      <c r="H10" s="87"/>
      <c r="I10" s="87"/>
      <c r="J10" s="87"/>
      <c r="K10" s="88"/>
    </row>
    <row r="11" spans="1:11" ht="213.75" customHeight="1" thickBot="1" x14ac:dyDescent="0.3">
      <c r="A11" s="20" t="s">
        <v>109</v>
      </c>
      <c r="B11" s="78" t="s">
        <v>181</v>
      </c>
      <c r="C11" s="87"/>
      <c r="D11" s="87"/>
      <c r="E11" s="87"/>
      <c r="F11" s="87"/>
      <c r="G11" s="87"/>
      <c r="H11" s="87"/>
      <c r="I11" s="87"/>
      <c r="J11" s="87"/>
      <c r="K11" s="88"/>
    </row>
    <row r="12" spans="1:11" ht="126.75" customHeight="1" thickBot="1" x14ac:dyDescent="0.3">
      <c r="A12" s="21" t="s">
        <v>7</v>
      </c>
      <c r="B12" s="78" t="s">
        <v>115</v>
      </c>
      <c r="C12" s="79"/>
      <c r="D12" s="79"/>
      <c r="E12" s="79"/>
      <c r="F12" s="79"/>
      <c r="G12" s="79"/>
      <c r="H12" s="79"/>
      <c r="I12" s="79"/>
      <c r="J12" s="79"/>
      <c r="K12" s="80"/>
    </row>
    <row r="13" spans="1:11" ht="30" customHeight="1" x14ac:dyDescent="0.25">
      <c r="A13" s="136" t="s">
        <v>8</v>
      </c>
      <c r="B13" s="92" t="s">
        <v>9</v>
      </c>
      <c r="C13" s="92" t="s">
        <v>10</v>
      </c>
      <c r="D13" s="157" t="s">
        <v>11</v>
      </c>
      <c r="E13" s="120"/>
      <c r="F13" s="120"/>
      <c r="G13" s="120"/>
      <c r="H13" s="120"/>
      <c r="I13" s="120"/>
      <c r="J13" s="120"/>
      <c r="K13" s="121"/>
    </row>
    <row r="14" spans="1:11" ht="69.75" customHeight="1" x14ac:dyDescent="0.25">
      <c r="A14" s="137"/>
      <c r="B14" s="93"/>
      <c r="C14" s="93"/>
      <c r="D14" s="158"/>
      <c r="E14" s="22" t="s">
        <v>13</v>
      </c>
      <c r="F14" s="29" t="s">
        <v>95</v>
      </c>
      <c r="G14" s="29">
        <v>2023</v>
      </c>
      <c r="H14" s="29">
        <v>2024</v>
      </c>
      <c r="I14" s="29">
        <v>2025</v>
      </c>
      <c r="J14" s="23" t="s">
        <v>93</v>
      </c>
      <c r="K14" s="24" t="s">
        <v>14</v>
      </c>
    </row>
    <row r="15" spans="1:11" ht="126" x14ac:dyDescent="0.25">
      <c r="A15" s="137"/>
      <c r="B15" s="28">
        <v>1</v>
      </c>
      <c r="C15" s="25" t="s">
        <v>117</v>
      </c>
      <c r="D15" s="25" t="s">
        <v>118</v>
      </c>
      <c r="E15" s="34">
        <v>103</v>
      </c>
      <c r="F15" s="35">
        <v>115</v>
      </c>
      <c r="G15" s="35">
        <v>125</v>
      </c>
      <c r="H15" s="35">
        <v>145</v>
      </c>
      <c r="I15" s="35">
        <v>185</v>
      </c>
      <c r="J15" s="36">
        <v>306</v>
      </c>
      <c r="K15" s="102" t="s">
        <v>97</v>
      </c>
    </row>
    <row r="16" spans="1:11" ht="31.5" x14ac:dyDescent="0.25">
      <c r="A16" s="137"/>
      <c r="B16" s="28" t="s">
        <v>233</v>
      </c>
      <c r="C16" s="25" t="s">
        <v>239</v>
      </c>
      <c r="D16" s="105" t="s">
        <v>247</v>
      </c>
      <c r="E16" s="34">
        <v>2695</v>
      </c>
      <c r="F16" s="35">
        <v>2662</v>
      </c>
      <c r="G16" s="35">
        <v>2795</v>
      </c>
      <c r="H16" s="35">
        <v>2934</v>
      </c>
      <c r="I16" s="35">
        <v>3081</v>
      </c>
      <c r="J16" s="36">
        <v>3572</v>
      </c>
      <c r="K16" s="103"/>
    </row>
    <row r="17" spans="1:11" ht="63" x14ac:dyDescent="0.25">
      <c r="A17" s="137"/>
      <c r="B17" s="28" t="s">
        <v>234</v>
      </c>
      <c r="C17" s="25" t="s">
        <v>240</v>
      </c>
      <c r="D17" s="106"/>
      <c r="E17" s="34">
        <v>63</v>
      </c>
      <c r="F17" s="35">
        <v>100</v>
      </c>
      <c r="G17" s="35">
        <v>100</v>
      </c>
      <c r="H17" s="35">
        <v>100</v>
      </c>
      <c r="I17" s="35">
        <v>100</v>
      </c>
      <c r="J17" s="35">
        <v>100</v>
      </c>
      <c r="K17" s="103"/>
    </row>
    <row r="18" spans="1:11" ht="78.75" x14ac:dyDescent="0.25">
      <c r="A18" s="137"/>
      <c r="B18" s="28" t="s">
        <v>235</v>
      </c>
      <c r="C18" s="25" t="s">
        <v>241</v>
      </c>
      <c r="D18" s="25" t="s">
        <v>248</v>
      </c>
      <c r="E18" s="34">
        <v>0</v>
      </c>
      <c r="F18" s="35">
        <v>0</v>
      </c>
      <c r="G18" s="35">
        <v>100</v>
      </c>
      <c r="H18" s="35">
        <v>0</v>
      </c>
      <c r="I18" s="35">
        <v>0</v>
      </c>
      <c r="J18" s="36">
        <v>100</v>
      </c>
      <c r="K18" s="103"/>
    </row>
    <row r="19" spans="1:11" ht="95.25" customHeight="1" x14ac:dyDescent="0.25">
      <c r="A19" s="137"/>
      <c r="B19" s="28" t="s">
        <v>236</v>
      </c>
      <c r="C19" s="25" t="s">
        <v>242</v>
      </c>
      <c r="D19" s="25" t="s">
        <v>249</v>
      </c>
      <c r="E19" s="34">
        <v>1700</v>
      </c>
      <c r="F19" s="35">
        <v>1900</v>
      </c>
      <c r="G19" s="35">
        <v>1950</v>
      </c>
      <c r="H19" s="35">
        <v>2000</v>
      </c>
      <c r="I19" s="35">
        <v>2050</v>
      </c>
      <c r="J19" s="36">
        <v>2100</v>
      </c>
      <c r="K19" s="103"/>
    </row>
    <row r="20" spans="1:11" ht="47.25" x14ac:dyDescent="0.25">
      <c r="A20" s="137"/>
      <c r="B20" s="28" t="s">
        <v>237</v>
      </c>
      <c r="C20" s="25" t="s">
        <v>243</v>
      </c>
      <c r="D20" s="107" t="s">
        <v>250</v>
      </c>
      <c r="E20" s="34">
        <v>4</v>
      </c>
      <c r="F20" s="35">
        <v>5</v>
      </c>
      <c r="G20" s="35">
        <v>5</v>
      </c>
      <c r="H20" s="35">
        <v>5</v>
      </c>
      <c r="I20" s="35">
        <v>5</v>
      </c>
      <c r="J20" s="36">
        <v>5</v>
      </c>
      <c r="K20" s="103"/>
    </row>
    <row r="21" spans="1:11" ht="47.25" x14ac:dyDescent="0.25">
      <c r="A21" s="137"/>
      <c r="B21" s="28" t="s">
        <v>238</v>
      </c>
      <c r="C21" s="25" t="s">
        <v>244</v>
      </c>
      <c r="D21" s="108"/>
      <c r="E21" s="34">
        <v>4</v>
      </c>
      <c r="F21" s="35">
        <v>5</v>
      </c>
      <c r="G21" s="35">
        <v>5</v>
      </c>
      <c r="H21" s="35">
        <v>5</v>
      </c>
      <c r="I21" s="35">
        <v>5</v>
      </c>
      <c r="J21" s="36">
        <v>5</v>
      </c>
      <c r="K21" s="103"/>
    </row>
    <row r="22" spans="1:11" ht="48" thickBot="1" x14ac:dyDescent="0.3">
      <c r="A22" s="138"/>
      <c r="B22" s="28" t="s">
        <v>246</v>
      </c>
      <c r="C22" s="25" t="s">
        <v>245</v>
      </c>
      <c r="D22" s="109"/>
      <c r="E22" s="34">
        <v>2</v>
      </c>
      <c r="F22" s="35">
        <v>6</v>
      </c>
      <c r="G22" s="35">
        <v>6</v>
      </c>
      <c r="H22" s="35">
        <v>6</v>
      </c>
      <c r="I22" s="35">
        <v>6</v>
      </c>
      <c r="J22" s="36">
        <v>6</v>
      </c>
      <c r="K22" s="104"/>
    </row>
    <row r="23" spans="1:11" ht="24" customHeight="1" x14ac:dyDescent="0.25">
      <c r="A23" s="136" t="s">
        <v>15</v>
      </c>
      <c r="B23" s="159" t="s">
        <v>16</v>
      </c>
      <c r="C23" s="112"/>
      <c r="D23" s="119" t="s">
        <v>22</v>
      </c>
      <c r="E23" s="120"/>
      <c r="F23" s="120"/>
      <c r="G23" s="120"/>
      <c r="H23" s="120"/>
      <c r="I23" s="120"/>
      <c r="J23" s="120"/>
      <c r="K23" s="121"/>
    </row>
    <row r="24" spans="1:11" ht="24.75" customHeight="1" x14ac:dyDescent="0.25">
      <c r="A24" s="137"/>
      <c r="B24" s="160"/>
      <c r="C24" s="161"/>
      <c r="D24" s="27" t="s">
        <v>91</v>
      </c>
      <c r="E24" s="29">
        <v>2022</v>
      </c>
      <c r="F24" s="29">
        <v>2023</v>
      </c>
      <c r="G24" s="29">
        <v>2024</v>
      </c>
      <c r="H24" s="29">
        <v>2025</v>
      </c>
      <c r="I24" s="99" t="s">
        <v>92</v>
      </c>
      <c r="J24" s="100"/>
      <c r="K24" s="101"/>
    </row>
    <row r="25" spans="1:11" ht="24" customHeight="1" x14ac:dyDescent="0.25">
      <c r="A25" s="137"/>
      <c r="B25" s="131" t="s">
        <v>17</v>
      </c>
      <c r="C25" s="132"/>
      <c r="D25" s="56">
        <f t="shared" ref="D25:I25" si="0">D26+D27+D28+D29</f>
        <v>1398093371.7599998</v>
      </c>
      <c r="E25" s="56">
        <f t="shared" si="0"/>
        <v>131273338.13</v>
      </c>
      <c r="F25" s="56">
        <f t="shared" si="0"/>
        <v>92935610</v>
      </c>
      <c r="G25" s="56">
        <f t="shared" si="0"/>
        <v>86183920</v>
      </c>
      <c r="H25" s="56">
        <f t="shared" si="0"/>
        <v>120319331.93999998</v>
      </c>
      <c r="I25" s="94">
        <f t="shared" si="0"/>
        <v>601596659.69999993</v>
      </c>
      <c r="J25" s="95"/>
      <c r="K25" s="96"/>
    </row>
    <row r="26" spans="1:11" ht="24" customHeight="1" x14ac:dyDescent="0.25">
      <c r="A26" s="137"/>
      <c r="B26" s="131" t="s">
        <v>18</v>
      </c>
      <c r="C26" s="132"/>
      <c r="D26" s="56">
        <f>'Таблица 2'!E176</f>
        <v>7071000</v>
      </c>
      <c r="E26" s="56">
        <f>'Таблица 2'!I176</f>
        <v>5033400</v>
      </c>
      <c r="F26" s="56">
        <f>'Таблица 2'!J176</f>
        <v>1978100</v>
      </c>
      <c r="G26" s="56">
        <f>'Таблица 2'!K176</f>
        <v>33400</v>
      </c>
      <c r="H26" s="56">
        <f>'Таблица 2'!L176</f>
        <v>0</v>
      </c>
      <c r="I26" s="94">
        <f>'Таблица 2'!M176+'Таблица 2'!N176+'Таблица 2'!O176+'Таблица 2'!P176+'Таблица 2'!Q176</f>
        <v>0</v>
      </c>
      <c r="J26" s="95"/>
      <c r="K26" s="96"/>
    </row>
    <row r="27" spans="1:11" ht="24" customHeight="1" x14ac:dyDescent="0.25">
      <c r="A27" s="137"/>
      <c r="B27" s="131" t="s">
        <v>19</v>
      </c>
      <c r="C27" s="132"/>
      <c r="D27" s="56">
        <f>'Таблица 2'!E177</f>
        <v>12203252.609999999</v>
      </c>
      <c r="E27" s="56">
        <f>'Таблица 2'!I177</f>
        <v>1356500</v>
      </c>
      <c r="F27" s="56">
        <f>'Таблица 2'!J177</f>
        <v>3260300</v>
      </c>
      <c r="G27" s="56">
        <f>'Таблица 2'!K177</f>
        <v>357900</v>
      </c>
      <c r="H27" s="56">
        <f>'Таблица 2'!L177</f>
        <v>0</v>
      </c>
      <c r="I27" s="94">
        <f>'Таблица 2'!M177+'Таблица 2'!N177+'Таблица 2'!O177+'Таблица 2'!P177+'Таблица 2'!Q177</f>
        <v>0</v>
      </c>
      <c r="J27" s="95"/>
      <c r="K27" s="96"/>
    </row>
    <row r="28" spans="1:11" ht="24" customHeight="1" x14ac:dyDescent="0.25">
      <c r="A28" s="137"/>
      <c r="B28" s="131" t="s">
        <v>20</v>
      </c>
      <c r="C28" s="132"/>
      <c r="D28" s="56">
        <f>'Таблица 2'!E178</f>
        <v>1378819119.1499999</v>
      </c>
      <c r="E28" s="56">
        <f>'Таблица 2'!I178</f>
        <v>124883438.13</v>
      </c>
      <c r="F28" s="56">
        <f>'Таблица 2'!J178</f>
        <v>87697210</v>
      </c>
      <c r="G28" s="56">
        <f>'Таблица 2'!K178</f>
        <v>85792620</v>
      </c>
      <c r="H28" s="56">
        <f>'Таблица 2'!L178</f>
        <v>120319331.93999998</v>
      </c>
      <c r="I28" s="94">
        <f>'Таблица 2'!M178+'Таблица 2'!N178+'Таблица 2'!O178+'Таблица 2'!P178+'Таблица 2'!Q178</f>
        <v>601596659.69999993</v>
      </c>
      <c r="J28" s="95"/>
      <c r="K28" s="96"/>
    </row>
    <row r="29" spans="1:11" ht="24" customHeight="1" thickBot="1" x14ac:dyDescent="0.3">
      <c r="A29" s="138"/>
      <c r="B29" s="97" t="s">
        <v>21</v>
      </c>
      <c r="C29" s="98"/>
      <c r="D29" s="56">
        <f>'Таблица 2'!E179</f>
        <v>0</v>
      </c>
      <c r="E29" s="56">
        <f>'Таблица 2'!I179</f>
        <v>0</v>
      </c>
      <c r="F29" s="56">
        <f>'Таблица 2'!J179</f>
        <v>0</v>
      </c>
      <c r="G29" s="56">
        <f>'Таблица 2'!K179</f>
        <v>0</v>
      </c>
      <c r="H29" s="56">
        <f>'Таблица 2'!L179</f>
        <v>0</v>
      </c>
      <c r="I29" s="94">
        <f>'Таблица 2'!M179+'Таблица 2'!N179+'Таблица 2'!O179+'Таблица 2'!P179+'Таблица 2'!Q179</f>
        <v>0</v>
      </c>
      <c r="J29" s="95"/>
      <c r="K29" s="96"/>
    </row>
    <row r="30" spans="1:11" ht="15" customHeight="1" x14ac:dyDescent="0.25">
      <c r="A30" s="136" t="s">
        <v>23</v>
      </c>
      <c r="B30" s="139" t="s">
        <v>16</v>
      </c>
      <c r="C30" s="140"/>
      <c r="D30" s="143" t="s">
        <v>22</v>
      </c>
      <c r="E30" s="144"/>
      <c r="F30" s="144"/>
      <c r="G30" s="144"/>
      <c r="H30" s="144"/>
      <c r="I30" s="144"/>
      <c r="J30" s="144"/>
      <c r="K30" s="145"/>
    </row>
    <row r="31" spans="1:11" ht="26.25" customHeight="1" x14ac:dyDescent="0.25">
      <c r="A31" s="137"/>
      <c r="B31" s="141"/>
      <c r="C31" s="142"/>
      <c r="D31" s="27" t="s">
        <v>91</v>
      </c>
      <c r="E31" s="29">
        <v>2022</v>
      </c>
      <c r="F31" s="29">
        <v>2023</v>
      </c>
      <c r="G31" s="29">
        <v>2024</v>
      </c>
      <c r="H31" s="29">
        <v>2025</v>
      </c>
      <c r="I31" s="122" t="s">
        <v>92</v>
      </c>
      <c r="J31" s="123"/>
      <c r="K31" s="124"/>
    </row>
    <row r="32" spans="1:11" ht="30.75" customHeight="1" x14ac:dyDescent="0.25">
      <c r="A32" s="137"/>
      <c r="B32" s="128" t="s">
        <v>119</v>
      </c>
      <c r="C32" s="129"/>
      <c r="D32" s="129"/>
      <c r="E32" s="129"/>
      <c r="F32" s="129"/>
      <c r="G32" s="129"/>
      <c r="H32" s="129"/>
      <c r="I32" s="129"/>
      <c r="J32" s="129"/>
      <c r="K32" s="130"/>
    </row>
    <row r="33" spans="1:11" ht="24" customHeight="1" x14ac:dyDescent="0.25">
      <c r="A33" s="137"/>
      <c r="B33" s="131" t="s">
        <v>17</v>
      </c>
      <c r="C33" s="132"/>
      <c r="D33" s="56">
        <f>E33+F33+G33+H33+I33</f>
        <v>9974269.5999999996</v>
      </c>
      <c r="E33" s="56">
        <f>E34+E35+E36+E37</f>
        <v>5000000</v>
      </c>
      <c r="F33" s="56">
        <f t="shared" ref="F33:H33" si="1">F34+F35+F36+F37</f>
        <v>4974269.5999999996</v>
      </c>
      <c r="G33" s="56">
        <f t="shared" si="1"/>
        <v>0</v>
      </c>
      <c r="H33" s="56">
        <f t="shared" si="1"/>
        <v>0</v>
      </c>
      <c r="I33" s="133">
        <v>0</v>
      </c>
      <c r="J33" s="134"/>
      <c r="K33" s="135"/>
    </row>
    <row r="34" spans="1:11" ht="24" customHeight="1" x14ac:dyDescent="0.25">
      <c r="A34" s="137"/>
      <c r="B34" s="131" t="s">
        <v>18</v>
      </c>
      <c r="C34" s="132"/>
      <c r="D34" s="56">
        <f t="shared" ref="D34:D37" si="2">E34+F34+G34+H34+I34</f>
        <v>6944700</v>
      </c>
      <c r="E34" s="56">
        <f>E40+E46</f>
        <v>5000000</v>
      </c>
      <c r="F34" s="56">
        <f>F40+F46</f>
        <v>1944700</v>
      </c>
      <c r="G34" s="56">
        <f>G40+G46</f>
        <v>0</v>
      </c>
      <c r="H34" s="56">
        <f t="shared" ref="H34" si="3">H40+H46</f>
        <v>0</v>
      </c>
      <c r="I34" s="133">
        <f>I40+I46</f>
        <v>0</v>
      </c>
      <c r="J34" s="134"/>
      <c r="K34" s="135"/>
    </row>
    <row r="35" spans="1:11" ht="24" customHeight="1" x14ac:dyDescent="0.25">
      <c r="A35" s="137"/>
      <c r="B35" s="131" t="s">
        <v>19</v>
      </c>
      <c r="C35" s="132"/>
      <c r="D35" s="56">
        <f t="shared" si="2"/>
        <v>2901300</v>
      </c>
      <c r="E35" s="56">
        <f t="shared" ref="E35:I35" si="4">E41+E47</f>
        <v>0</v>
      </c>
      <c r="F35" s="56">
        <f t="shared" ref="F35:G37" si="5">F41+F47</f>
        <v>2901300</v>
      </c>
      <c r="G35" s="56">
        <f t="shared" si="5"/>
        <v>0</v>
      </c>
      <c r="H35" s="56">
        <f t="shared" si="4"/>
        <v>0</v>
      </c>
      <c r="I35" s="133">
        <f t="shared" si="4"/>
        <v>0</v>
      </c>
      <c r="J35" s="134"/>
      <c r="K35" s="135"/>
    </row>
    <row r="36" spans="1:11" ht="24" customHeight="1" x14ac:dyDescent="0.25">
      <c r="A36" s="137"/>
      <c r="B36" s="131" t="s">
        <v>20</v>
      </c>
      <c r="C36" s="132"/>
      <c r="D36" s="56">
        <f t="shared" si="2"/>
        <v>128269.6</v>
      </c>
      <c r="E36" s="56">
        <f t="shared" ref="E36:I36" si="6">E42+E48</f>
        <v>0</v>
      </c>
      <c r="F36" s="56">
        <f t="shared" si="5"/>
        <v>128269.6</v>
      </c>
      <c r="G36" s="56">
        <f t="shared" si="5"/>
        <v>0</v>
      </c>
      <c r="H36" s="56">
        <f t="shared" si="6"/>
        <v>0</v>
      </c>
      <c r="I36" s="133">
        <f t="shared" si="6"/>
        <v>0</v>
      </c>
      <c r="J36" s="134"/>
      <c r="K36" s="135"/>
    </row>
    <row r="37" spans="1:11" ht="24" customHeight="1" x14ac:dyDescent="0.25">
      <c r="A37" s="137"/>
      <c r="B37" s="149" t="s">
        <v>21</v>
      </c>
      <c r="C37" s="149"/>
      <c r="D37" s="56">
        <f t="shared" si="2"/>
        <v>0</v>
      </c>
      <c r="E37" s="56">
        <f t="shared" ref="E37:I37" si="7">E43+E49</f>
        <v>0</v>
      </c>
      <c r="F37" s="56">
        <f t="shared" si="5"/>
        <v>0</v>
      </c>
      <c r="G37" s="56">
        <f t="shared" si="5"/>
        <v>0</v>
      </c>
      <c r="H37" s="56">
        <f t="shared" si="7"/>
        <v>0</v>
      </c>
      <c r="I37" s="133">
        <f t="shared" si="7"/>
        <v>0</v>
      </c>
      <c r="J37" s="134"/>
      <c r="K37" s="135"/>
    </row>
    <row r="38" spans="1:11" ht="32.25" customHeight="1" x14ac:dyDescent="0.25">
      <c r="A38" s="137"/>
      <c r="B38" s="128" t="s">
        <v>120</v>
      </c>
      <c r="C38" s="129"/>
      <c r="D38" s="129"/>
      <c r="E38" s="129"/>
      <c r="F38" s="129"/>
      <c r="G38" s="129"/>
      <c r="H38" s="129"/>
      <c r="I38" s="129"/>
      <c r="J38" s="129"/>
      <c r="K38" s="130"/>
    </row>
    <row r="39" spans="1:11" ht="24" customHeight="1" x14ac:dyDescent="0.25">
      <c r="A39" s="137"/>
      <c r="B39" s="131" t="s">
        <v>17</v>
      </c>
      <c r="C39" s="132"/>
      <c r="D39" s="56">
        <f>E39+F39+G39+H39+I39</f>
        <v>9974269.5999999996</v>
      </c>
      <c r="E39" s="56">
        <f>E40+E41+E42+E43</f>
        <v>5000000</v>
      </c>
      <c r="F39" s="56">
        <f t="shared" ref="F39:H39" si="8">F40+F41+F42+F43</f>
        <v>4974269.5999999996</v>
      </c>
      <c r="G39" s="56">
        <f t="shared" si="8"/>
        <v>0</v>
      </c>
      <c r="H39" s="56">
        <f t="shared" si="8"/>
        <v>0</v>
      </c>
      <c r="I39" s="133">
        <v>0</v>
      </c>
      <c r="J39" s="134"/>
      <c r="K39" s="135"/>
    </row>
    <row r="40" spans="1:11" ht="24" customHeight="1" x14ac:dyDescent="0.25">
      <c r="A40" s="137"/>
      <c r="B40" s="131" t="s">
        <v>18</v>
      </c>
      <c r="C40" s="132"/>
      <c r="D40" s="56">
        <f t="shared" ref="D40:D43" si="9">E40+F40+G40+H40+I40</f>
        <v>6944700</v>
      </c>
      <c r="E40" s="56">
        <f>'Таблица 2'!I9</f>
        <v>5000000</v>
      </c>
      <c r="F40" s="56">
        <f>'Таблица 2'!J25+'Таблица 2'!J108</f>
        <v>1944700</v>
      </c>
      <c r="G40" s="56">
        <v>0</v>
      </c>
      <c r="H40" s="56">
        <v>0</v>
      </c>
      <c r="I40" s="133">
        <v>0</v>
      </c>
      <c r="J40" s="134"/>
      <c r="K40" s="135"/>
    </row>
    <row r="41" spans="1:11" ht="24" customHeight="1" x14ac:dyDescent="0.25">
      <c r="A41" s="137"/>
      <c r="B41" s="131" t="s">
        <v>19</v>
      </c>
      <c r="C41" s="132"/>
      <c r="D41" s="56">
        <f t="shared" si="9"/>
        <v>2901300</v>
      </c>
      <c r="E41" s="56">
        <v>0</v>
      </c>
      <c r="F41" s="56">
        <f>'Таблица 2'!J26+'Таблица 2'!J109</f>
        <v>2901300</v>
      </c>
      <c r="G41" s="56">
        <v>0</v>
      </c>
      <c r="H41" s="56">
        <v>0</v>
      </c>
      <c r="I41" s="133">
        <v>0</v>
      </c>
      <c r="J41" s="134"/>
      <c r="K41" s="135"/>
    </row>
    <row r="42" spans="1:11" ht="24" customHeight="1" x14ac:dyDescent="0.25">
      <c r="A42" s="137"/>
      <c r="B42" s="153" t="s">
        <v>20</v>
      </c>
      <c r="C42" s="153"/>
      <c r="D42" s="56">
        <f t="shared" si="9"/>
        <v>128269.6</v>
      </c>
      <c r="E42" s="56">
        <v>0</v>
      </c>
      <c r="F42" s="56">
        <f>'Таблица 2'!J27+'Таблица 2'!J110</f>
        <v>128269.6</v>
      </c>
      <c r="G42" s="56">
        <v>0</v>
      </c>
      <c r="H42" s="56">
        <v>0</v>
      </c>
      <c r="I42" s="133">
        <v>0</v>
      </c>
      <c r="J42" s="134"/>
      <c r="K42" s="135"/>
    </row>
    <row r="43" spans="1:11" ht="24" customHeight="1" thickBot="1" x14ac:dyDescent="0.3">
      <c r="A43" s="138"/>
      <c r="B43" s="154" t="s">
        <v>21</v>
      </c>
      <c r="C43" s="154"/>
      <c r="D43" s="61">
        <f t="shared" si="9"/>
        <v>0</v>
      </c>
      <c r="E43" s="61">
        <v>0</v>
      </c>
      <c r="F43" s="61">
        <v>0</v>
      </c>
      <c r="G43" s="61">
        <v>0</v>
      </c>
      <c r="H43" s="61">
        <v>0</v>
      </c>
      <c r="I43" s="146">
        <v>0</v>
      </c>
      <c r="J43" s="147"/>
      <c r="K43" s="148"/>
    </row>
    <row r="44" spans="1:11" ht="32.25" customHeight="1" x14ac:dyDescent="0.25">
      <c r="A44" s="151"/>
      <c r="B44" s="141" t="s">
        <v>121</v>
      </c>
      <c r="C44" s="155"/>
      <c r="D44" s="155"/>
      <c r="E44" s="155"/>
      <c r="F44" s="155"/>
      <c r="G44" s="155"/>
      <c r="H44" s="155"/>
      <c r="I44" s="155"/>
      <c r="J44" s="155"/>
      <c r="K44" s="156"/>
    </row>
    <row r="45" spans="1:11" ht="24" customHeight="1" x14ac:dyDescent="0.25">
      <c r="A45" s="151"/>
      <c r="B45" s="131" t="s">
        <v>17</v>
      </c>
      <c r="C45" s="132"/>
      <c r="D45" s="56">
        <v>0</v>
      </c>
      <c r="E45" s="56">
        <v>0</v>
      </c>
      <c r="F45" s="56">
        <v>0</v>
      </c>
      <c r="G45" s="56">
        <v>0</v>
      </c>
      <c r="H45" s="56">
        <v>0</v>
      </c>
      <c r="I45" s="133">
        <v>0</v>
      </c>
      <c r="J45" s="134"/>
      <c r="K45" s="135"/>
    </row>
    <row r="46" spans="1:11" ht="24" customHeight="1" x14ac:dyDescent="0.25">
      <c r="A46" s="151"/>
      <c r="B46" s="131" t="s">
        <v>18</v>
      </c>
      <c r="C46" s="132"/>
      <c r="D46" s="56">
        <v>0</v>
      </c>
      <c r="E46" s="56">
        <v>0</v>
      </c>
      <c r="F46" s="56">
        <v>0</v>
      </c>
      <c r="G46" s="56">
        <v>0</v>
      </c>
      <c r="H46" s="56">
        <v>0</v>
      </c>
      <c r="I46" s="133">
        <v>0</v>
      </c>
      <c r="J46" s="134"/>
      <c r="K46" s="135"/>
    </row>
    <row r="47" spans="1:11" ht="24" customHeight="1" x14ac:dyDescent="0.25">
      <c r="A47" s="151"/>
      <c r="B47" s="131" t="s">
        <v>19</v>
      </c>
      <c r="C47" s="132"/>
      <c r="D47" s="56">
        <v>0</v>
      </c>
      <c r="E47" s="56">
        <v>0</v>
      </c>
      <c r="F47" s="56">
        <v>0</v>
      </c>
      <c r="G47" s="56">
        <v>0</v>
      </c>
      <c r="H47" s="56">
        <v>0</v>
      </c>
      <c r="I47" s="133">
        <v>0</v>
      </c>
      <c r="J47" s="134"/>
      <c r="K47" s="135"/>
    </row>
    <row r="48" spans="1:11" ht="24" customHeight="1" x14ac:dyDescent="0.25">
      <c r="A48" s="151"/>
      <c r="B48" s="153" t="s">
        <v>20</v>
      </c>
      <c r="C48" s="153"/>
      <c r="D48" s="56">
        <v>0</v>
      </c>
      <c r="E48" s="56">
        <v>0</v>
      </c>
      <c r="F48" s="56">
        <v>0</v>
      </c>
      <c r="G48" s="56">
        <v>0</v>
      </c>
      <c r="H48" s="56">
        <v>0</v>
      </c>
      <c r="I48" s="133">
        <v>0</v>
      </c>
      <c r="J48" s="134"/>
      <c r="K48" s="135"/>
    </row>
    <row r="49" spans="1:11" ht="24" customHeight="1" thickBot="1" x14ac:dyDescent="0.3">
      <c r="A49" s="152"/>
      <c r="B49" s="154" t="s">
        <v>21</v>
      </c>
      <c r="C49" s="154"/>
      <c r="D49" s="56">
        <v>0</v>
      </c>
      <c r="E49" s="56">
        <v>0</v>
      </c>
      <c r="F49" s="56">
        <v>0</v>
      </c>
      <c r="G49" s="56">
        <v>0</v>
      </c>
      <c r="H49" s="56">
        <v>0</v>
      </c>
      <c r="I49" s="133">
        <v>0</v>
      </c>
      <c r="J49" s="134"/>
      <c r="K49" s="135"/>
    </row>
    <row r="50" spans="1:11" ht="32.25" customHeight="1" x14ac:dyDescent="0.25">
      <c r="A50" s="110" t="s">
        <v>24</v>
      </c>
      <c r="B50" s="111"/>
      <c r="C50" s="112"/>
      <c r="D50" s="119" t="s">
        <v>22</v>
      </c>
      <c r="E50" s="120"/>
      <c r="F50" s="120"/>
      <c r="G50" s="120"/>
      <c r="H50" s="120"/>
      <c r="I50" s="120"/>
      <c r="J50" s="120"/>
      <c r="K50" s="121"/>
    </row>
    <row r="51" spans="1:11" ht="26.25" customHeight="1" x14ac:dyDescent="0.25">
      <c r="A51" s="113"/>
      <c r="B51" s="114"/>
      <c r="C51" s="115"/>
      <c r="D51" s="27" t="s">
        <v>91</v>
      </c>
      <c r="E51" s="29">
        <v>2022</v>
      </c>
      <c r="F51" s="29">
        <v>2023</v>
      </c>
      <c r="G51" s="29">
        <v>2024</v>
      </c>
      <c r="H51" s="29">
        <v>2025</v>
      </c>
      <c r="I51" s="122" t="s">
        <v>92</v>
      </c>
      <c r="J51" s="123"/>
      <c r="K51" s="124"/>
    </row>
    <row r="52" spans="1:11" ht="24" customHeight="1" thickBot="1" x14ac:dyDescent="0.3">
      <c r="A52" s="116"/>
      <c r="B52" s="117"/>
      <c r="C52" s="118"/>
      <c r="D52" s="26">
        <v>0</v>
      </c>
      <c r="E52" s="26">
        <v>0</v>
      </c>
      <c r="F52" s="26">
        <v>0</v>
      </c>
      <c r="G52" s="26">
        <v>0</v>
      </c>
      <c r="H52" s="26">
        <v>0</v>
      </c>
      <c r="I52" s="125">
        <v>0</v>
      </c>
      <c r="J52" s="126"/>
      <c r="K52" s="127"/>
    </row>
  </sheetData>
  <mergeCells count="76">
    <mergeCell ref="A13:A22"/>
    <mergeCell ref="B33:C33"/>
    <mergeCell ref="I33:K33"/>
    <mergeCell ref="B34:C34"/>
    <mergeCell ref="I26:K26"/>
    <mergeCell ref="I27:K27"/>
    <mergeCell ref="I28:K28"/>
    <mergeCell ref="D13:D14"/>
    <mergeCell ref="E13:K13"/>
    <mergeCell ref="A23:A29"/>
    <mergeCell ref="B23:C24"/>
    <mergeCell ref="D23:K23"/>
    <mergeCell ref="B25:C25"/>
    <mergeCell ref="B26:C26"/>
    <mergeCell ref="B27:C27"/>
    <mergeCell ref="B28:C28"/>
    <mergeCell ref="A1:K1"/>
    <mergeCell ref="A44:A49"/>
    <mergeCell ref="B47:C47"/>
    <mergeCell ref="I47:K47"/>
    <mergeCell ref="B48:C48"/>
    <mergeCell ref="I48:K48"/>
    <mergeCell ref="B49:C49"/>
    <mergeCell ref="I49:K49"/>
    <mergeCell ref="B44:K44"/>
    <mergeCell ref="B45:C45"/>
    <mergeCell ref="I45:K45"/>
    <mergeCell ref="B46:C46"/>
    <mergeCell ref="I46:K46"/>
    <mergeCell ref="B42:C42"/>
    <mergeCell ref="I42:K42"/>
    <mergeCell ref="B43:C43"/>
    <mergeCell ref="I43:K43"/>
    <mergeCell ref="I34:K34"/>
    <mergeCell ref="B35:C35"/>
    <mergeCell ref="I35:K35"/>
    <mergeCell ref="B36:C36"/>
    <mergeCell ref="I36:K36"/>
    <mergeCell ref="B37:C37"/>
    <mergeCell ref="I37:K37"/>
    <mergeCell ref="A50:C52"/>
    <mergeCell ref="D50:K50"/>
    <mergeCell ref="I51:K51"/>
    <mergeCell ref="I52:K52"/>
    <mergeCell ref="B38:K38"/>
    <mergeCell ref="B39:C39"/>
    <mergeCell ref="I39:K39"/>
    <mergeCell ref="B40:C40"/>
    <mergeCell ref="I40:K40"/>
    <mergeCell ref="B41:C41"/>
    <mergeCell ref="I41:K41"/>
    <mergeCell ref="A30:A43"/>
    <mergeCell ref="B30:C31"/>
    <mergeCell ref="D30:K30"/>
    <mergeCell ref="I31:K31"/>
    <mergeCell ref="B32:K32"/>
    <mergeCell ref="B13:B14"/>
    <mergeCell ref="C13:C14"/>
    <mergeCell ref="I29:K29"/>
    <mergeCell ref="B29:C29"/>
    <mergeCell ref="I24:K24"/>
    <mergeCell ref="I25:K25"/>
    <mergeCell ref="K15:K22"/>
    <mergeCell ref="D16:D17"/>
    <mergeCell ref="D20:D22"/>
    <mergeCell ref="B12:K12"/>
    <mergeCell ref="I3:K3"/>
    <mergeCell ref="A4:K4"/>
    <mergeCell ref="B5:C5"/>
    <mergeCell ref="E5:K5"/>
    <mergeCell ref="B6:K6"/>
    <mergeCell ref="B7:K7"/>
    <mergeCell ref="B8:K8"/>
    <mergeCell ref="B9:K9"/>
    <mergeCell ref="B10:K10"/>
    <mergeCell ref="B11:K11"/>
  </mergeCells>
  <pageMargins left="1.1811023622047245" right="0.39370078740157483" top="0.78740157480314965" bottom="0.78740157480314965" header="0.31496062992125984" footer="0.31496062992125984"/>
  <pageSetup paperSize="9" scale="52" firstPageNumber="5" fitToHeight="3" orientation="landscape" useFirstPageNumber="1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02"/>
  <sheetViews>
    <sheetView zoomScale="80" zoomScaleNormal="80" workbookViewId="0">
      <pane xSplit="5" ySplit="6" topLeftCell="F61" activePane="bottomRight" state="frozen"/>
      <selection pane="topRight" activeCell="F1" sqref="F1"/>
      <selection pane="bottomLeft" activeCell="A7" sqref="A7"/>
      <selection pane="bottomRight" activeCell="B29" sqref="B29:B33"/>
    </sheetView>
  </sheetViews>
  <sheetFormatPr defaultRowHeight="15.75" x14ac:dyDescent="0.25"/>
  <cols>
    <col min="1" max="1" width="14.42578125" style="54" customWidth="1"/>
    <col min="2" max="2" width="46.42578125" style="54" customWidth="1"/>
    <col min="3" max="3" width="25.140625" style="54" customWidth="1"/>
    <col min="4" max="4" width="23.28515625" style="54" customWidth="1"/>
    <col min="5" max="5" width="18.140625" style="54" customWidth="1"/>
    <col min="6" max="7" width="16.28515625" style="54" customWidth="1"/>
    <col min="8" max="8" width="16.28515625" style="55" customWidth="1"/>
    <col min="9" max="17" width="16.28515625" style="54" customWidth="1"/>
    <col min="18" max="16384" width="9.140625" style="54"/>
  </cols>
  <sheetData>
    <row r="1" spans="1:17" s="11" customFormat="1" ht="39" customHeight="1" x14ac:dyDescent="0.25">
      <c r="H1" s="12"/>
      <c r="M1" s="14"/>
      <c r="N1" s="47"/>
      <c r="O1" s="47"/>
      <c r="P1" s="189" t="s">
        <v>82</v>
      </c>
      <c r="Q1" s="189"/>
    </row>
    <row r="2" spans="1:17" s="11" customFormat="1" ht="27.75" customHeight="1" x14ac:dyDescent="0.25">
      <c r="A2" s="190" t="s">
        <v>83</v>
      </c>
      <c r="B2" s="190"/>
      <c r="C2" s="190"/>
      <c r="D2" s="190"/>
      <c r="E2" s="190"/>
      <c r="F2" s="190"/>
      <c r="G2" s="190"/>
      <c r="H2" s="190"/>
      <c r="I2" s="190"/>
      <c r="J2" s="190"/>
      <c r="K2" s="190"/>
      <c r="L2" s="190"/>
      <c r="M2" s="190"/>
      <c r="N2" s="190"/>
      <c r="O2" s="190"/>
      <c r="P2" s="190"/>
      <c r="Q2" s="190"/>
    </row>
    <row r="3" spans="1:17" s="11" customFormat="1" ht="59.25" customHeight="1" x14ac:dyDescent="0.25">
      <c r="A3" s="191" t="s">
        <v>98</v>
      </c>
      <c r="B3" s="191" t="s">
        <v>99</v>
      </c>
      <c r="C3" s="191" t="s">
        <v>64</v>
      </c>
      <c r="D3" s="191" t="s">
        <v>16</v>
      </c>
      <c r="E3" s="191" t="s">
        <v>84</v>
      </c>
      <c r="F3" s="191"/>
      <c r="G3" s="191"/>
      <c r="H3" s="191"/>
      <c r="I3" s="191"/>
      <c r="J3" s="191"/>
      <c r="K3" s="191"/>
      <c r="L3" s="191"/>
      <c r="M3" s="191"/>
      <c r="N3" s="191"/>
      <c r="O3" s="191"/>
      <c r="P3" s="191"/>
      <c r="Q3" s="191"/>
    </row>
    <row r="4" spans="1:17" s="11" customFormat="1" x14ac:dyDescent="0.25">
      <c r="A4" s="191"/>
      <c r="B4" s="191"/>
      <c r="C4" s="191"/>
      <c r="D4" s="191"/>
      <c r="E4" s="192" t="s">
        <v>17</v>
      </c>
      <c r="F4" s="191"/>
      <c r="G4" s="191"/>
      <c r="H4" s="191"/>
      <c r="I4" s="191"/>
      <c r="J4" s="191"/>
      <c r="K4" s="191"/>
      <c r="L4" s="191"/>
      <c r="M4" s="191"/>
      <c r="N4" s="191"/>
      <c r="O4" s="191"/>
      <c r="P4" s="191"/>
      <c r="Q4" s="191"/>
    </row>
    <row r="5" spans="1:17" s="11" customFormat="1" ht="24" customHeight="1" x14ac:dyDescent="0.25">
      <c r="A5" s="191"/>
      <c r="B5" s="191"/>
      <c r="C5" s="191"/>
      <c r="D5" s="191"/>
      <c r="E5" s="192"/>
      <c r="F5" s="33">
        <v>2019</v>
      </c>
      <c r="G5" s="33">
        <v>2020</v>
      </c>
      <c r="H5" s="33">
        <v>2021</v>
      </c>
      <c r="I5" s="33">
        <v>2022</v>
      </c>
      <c r="J5" s="33">
        <v>2023</v>
      </c>
      <c r="K5" s="33">
        <v>2024</v>
      </c>
      <c r="L5" s="33">
        <v>2025</v>
      </c>
      <c r="M5" s="33">
        <v>2026</v>
      </c>
      <c r="N5" s="33">
        <v>2027</v>
      </c>
      <c r="O5" s="33">
        <v>2028</v>
      </c>
      <c r="P5" s="33">
        <v>2029</v>
      </c>
      <c r="Q5" s="33">
        <v>2030</v>
      </c>
    </row>
    <row r="6" spans="1:17" s="11" customFormat="1" ht="24" customHeight="1" x14ac:dyDescent="0.25">
      <c r="A6" s="33">
        <v>1</v>
      </c>
      <c r="B6" s="33">
        <v>2</v>
      </c>
      <c r="C6" s="33">
        <v>3</v>
      </c>
      <c r="D6" s="33">
        <v>4</v>
      </c>
      <c r="E6" s="33">
        <v>5</v>
      </c>
      <c r="F6" s="33">
        <v>6</v>
      </c>
      <c r="G6" s="33">
        <v>7</v>
      </c>
      <c r="H6" s="15">
        <v>8</v>
      </c>
      <c r="I6" s="33">
        <v>9</v>
      </c>
      <c r="J6" s="33">
        <v>10</v>
      </c>
      <c r="K6" s="33">
        <v>11</v>
      </c>
      <c r="L6" s="33">
        <v>12</v>
      </c>
      <c r="M6" s="33">
        <v>13</v>
      </c>
      <c r="N6" s="33">
        <v>14</v>
      </c>
      <c r="O6" s="33">
        <v>15</v>
      </c>
      <c r="P6" s="33">
        <v>16</v>
      </c>
      <c r="Q6" s="33">
        <v>17</v>
      </c>
    </row>
    <row r="7" spans="1:17" s="11" customFormat="1" ht="24" customHeight="1" x14ac:dyDescent="0.25">
      <c r="A7" s="193" t="s">
        <v>122</v>
      </c>
      <c r="B7" s="194"/>
      <c r="C7" s="194"/>
      <c r="D7" s="194"/>
      <c r="E7" s="194"/>
      <c r="F7" s="194"/>
      <c r="G7" s="194"/>
      <c r="H7" s="194"/>
      <c r="I7" s="194"/>
      <c r="J7" s="194"/>
      <c r="K7" s="194"/>
      <c r="L7" s="194"/>
      <c r="M7" s="194"/>
      <c r="N7" s="194"/>
      <c r="O7" s="194"/>
      <c r="P7" s="194"/>
      <c r="Q7" s="195"/>
    </row>
    <row r="8" spans="1:17" s="39" customFormat="1" ht="15.75" customHeight="1" x14ac:dyDescent="0.25">
      <c r="A8" s="188" t="s">
        <v>69</v>
      </c>
      <c r="B8" s="185" t="s">
        <v>123</v>
      </c>
      <c r="C8" s="180" t="s">
        <v>97</v>
      </c>
      <c r="D8" s="37" t="s">
        <v>36</v>
      </c>
      <c r="E8" s="38">
        <f>F8+G8+H8+I8+J8+K8+L8+Q8+M8+N8+O8+P8</f>
        <v>10281700</v>
      </c>
      <c r="F8" s="38">
        <f>F9+F10+F11+F12</f>
        <v>300000</v>
      </c>
      <c r="G8" s="38">
        <f t="shared" ref="G8:Q8" si="0">G9+G10+G11+G12</f>
        <v>672300</v>
      </c>
      <c r="H8" s="38">
        <f t="shared" si="0"/>
        <v>1209400</v>
      </c>
      <c r="I8" s="38">
        <f t="shared" si="0"/>
        <v>6300000</v>
      </c>
      <c r="J8" s="38">
        <f t="shared" si="0"/>
        <v>0</v>
      </c>
      <c r="K8" s="38">
        <f t="shared" si="0"/>
        <v>0</v>
      </c>
      <c r="L8" s="38">
        <f t="shared" si="0"/>
        <v>300000</v>
      </c>
      <c r="M8" s="38">
        <f t="shared" si="0"/>
        <v>300000</v>
      </c>
      <c r="N8" s="38">
        <f t="shared" si="0"/>
        <v>300000</v>
      </c>
      <c r="O8" s="38">
        <f t="shared" si="0"/>
        <v>300000</v>
      </c>
      <c r="P8" s="38">
        <f t="shared" si="0"/>
        <v>300000</v>
      </c>
      <c r="Q8" s="38">
        <f t="shared" si="0"/>
        <v>300000</v>
      </c>
    </row>
    <row r="9" spans="1:17" s="39" customFormat="1" x14ac:dyDescent="0.25">
      <c r="A9" s="188"/>
      <c r="B9" s="186"/>
      <c r="C9" s="180"/>
      <c r="D9" s="37" t="s">
        <v>18</v>
      </c>
      <c r="E9" s="38">
        <f t="shared" ref="E9:E12" si="1">F9+G9+H9+I9+J9+K9+L9+Q9+M9+N9+O9+P9</f>
        <v>5000000</v>
      </c>
      <c r="F9" s="50">
        <v>0</v>
      </c>
      <c r="G9" s="50">
        <v>0</v>
      </c>
      <c r="H9" s="50">
        <v>0</v>
      </c>
      <c r="I9" s="50">
        <v>5000000</v>
      </c>
      <c r="J9" s="50">
        <v>0</v>
      </c>
      <c r="K9" s="50">
        <v>0</v>
      </c>
      <c r="L9" s="50">
        <v>0</v>
      </c>
      <c r="M9" s="50">
        <v>0</v>
      </c>
      <c r="N9" s="50">
        <v>0</v>
      </c>
      <c r="O9" s="50">
        <v>0</v>
      </c>
      <c r="P9" s="50">
        <v>0</v>
      </c>
      <c r="Q9" s="50">
        <v>0</v>
      </c>
    </row>
    <row r="10" spans="1:17" s="39" customFormat="1" ht="31.5" x14ac:dyDescent="0.25">
      <c r="A10" s="188"/>
      <c r="B10" s="186"/>
      <c r="C10" s="180"/>
      <c r="D10" s="37" t="s">
        <v>19</v>
      </c>
      <c r="E10" s="38">
        <f t="shared" si="1"/>
        <v>1746400</v>
      </c>
      <c r="F10" s="50">
        <v>0</v>
      </c>
      <c r="G10" s="50">
        <v>147000</v>
      </c>
      <c r="H10" s="50">
        <v>599400</v>
      </c>
      <c r="I10" s="50">
        <v>1000000</v>
      </c>
      <c r="J10" s="50">
        <v>0</v>
      </c>
      <c r="K10" s="50">
        <v>0</v>
      </c>
      <c r="L10" s="50">
        <v>0</v>
      </c>
      <c r="M10" s="50">
        <v>0</v>
      </c>
      <c r="N10" s="50">
        <v>0</v>
      </c>
      <c r="O10" s="50">
        <v>0</v>
      </c>
      <c r="P10" s="50">
        <v>0</v>
      </c>
      <c r="Q10" s="50">
        <v>0</v>
      </c>
    </row>
    <row r="11" spans="1:17" s="39" customFormat="1" x14ac:dyDescent="0.25">
      <c r="A11" s="188"/>
      <c r="B11" s="186"/>
      <c r="C11" s="180"/>
      <c r="D11" s="37" t="s">
        <v>20</v>
      </c>
      <c r="E11" s="38">
        <f t="shared" si="1"/>
        <v>3535300</v>
      </c>
      <c r="F11" s="50">
        <v>300000</v>
      </c>
      <c r="G11" s="50">
        <v>525300</v>
      </c>
      <c r="H11" s="50">
        <v>610000</v>
      </c>
      <c r="I11" s="50">
        <v>300000</v>
      </c>
      <c r="J11" s="50">
        <v>0</v>
      </c>
      <c r="K11" s="50">
        <v>0</v>
      </c>
      <c r="L11" s="50">
        <v>300000</v>
      </c>
      <c r="M11" s="50">
        <v>300000</v>
      </c>
      <c r="N11" s="50">
        <v>300000</v>
      </c>
      <c r="O11" s="50">
        <v>300000</v>
      </c>
      <c r="P11" s="50">
        <v>300000</v>
      </c>
      <c r="Q11" s="50">
        <v>300000</v>
      </c>
    </row>
    <row r="12" spans="1:17" s="39" customFormat="1" ht="31.5" x14ac:dyDescent="0.25">
      <c r="A12" s="188"/>
      <c r="B12" s="187"/>
      <c r="C12" s="180"/>
      <c r="D12" s="37" t="s">
        <v>21</v>
      </c>
      <c r="E12" s="38">
        <f t="shared" si="1"/>
        <v>0</v>
      </c>
      <c r="F12" s="50">
        <v>0</v>
      </c>
      <c r="G12" s="50">
        <v>0</v>
      </c>
      <c r="H12" s="50">
        <v>0</v>
      </c>
      <c r="I12" s="50">
        <v>0</v>
      </c>
      <c r="J12" s="50">
        <v>0</v>
      </c>
      <c r="K12" s="50">
        <v>0</v>
      </c>
      <c r="L12" s="50">
        <v>0</v>
      </c>
      <c r="M12" s="50">
        <v>0</v>
      </c>
      <c r="N12" s="50">
        <v>0</v>
      </c>
      <c r="O12" s="50">
        <v>0</v>
      </c>
      <c r="P12" s="50">
        <v>0</v>
      </c>
      <c r="Q12" s="50">
        <v>0</v>
      </c>
    </row>
    <row r="13" spans="1:17" s="39" customFormat="1" ht="15.75" customHeight="1" x14ac:dyDescent="0.25">
      <c r="A13" s="188" t="s">
        <v>70</v>
      </c>
      <c r="B13" s="207" t="s">
        <v>124</v>
      </c>
      <c r="C13" s="180" t="s">
        <v>97</v>
      </c>
      <c r="D13" s="37" t="s">
        <v>36</v>
      </c>
      <c r="E13" s="38">
        <f>F13+G13+H13+I13+J13+K13+L13+Q13+M13+N13+O13+P13</f>
        <v>180049103.09000003</v>
      </c>
      <c r="F13" s="50">
        <f>F14+F15+F16+F17</f>
        <v>15043318.15</v>
      </c>
      <c r="G13" s="50">
        <f t="shared" ref="G13:Q13" si="2">G14+G15+G16+G17</f>
        <v>16133029.67</v>
      </c>
      <c r="H13" s="50">
        <f t="shared" si="2"/>
        <v>15633007.59</v>
      </c>
      <c r="I13" s="50">
        <f t="shared" si="2"/>
        <v>16351021.67</v>
      </c>
      <c r="J13" s="50">
        <f t="shared" si="2"/>
        <v>12337705.91</v>
      </c>
      <c r="K13" s="50">
        <f t="shared" si="2"/>
        <v>12069367.119999999</v>
      </c>
      <c r="L13" s="50">
        <f t="shared" si="2"/>
        <v>15413608.83</v>
      </c>
      <c r="M13" s="50">
        <f t="shared" si="2"/>
        <v>15413608.83</v>
      </c>
      <c r="N13" s="50">
        <f t="shared" si="2"/>
        <v>15413608.83</v>
      </c>
      <c r="O13" s="50">
        <f t="shared" si="2"/>
        <v>15413608.83</v>
      </c>
      <c r="P13" s="50">
        <f t="shared" si="2"/>
        <v>15413608.83</v>
      </c>
      <c r="Q13" s="50">
        <f t="shared" si="2"/>
        <v>15413608.83</v>
      </c>
    </row>
    <row r="14" spans="1:17" s="39" customFormat="1" x14ac:dyDescent="0.25">
      <c r="A14" s="188"/>
      <c r="B14" s="207"/>
      <c r="C14" s="180"/>
      <c r="D14" s="37" t="s">
        <v>18</v>
      </c>
      <c r="E14" s="38">
        <f t="shared" ref="E14:E17" si="3">F14+G14+H14+I14+J14+K14+L14+Q14+M14+N14+O14+P14</f>
        <v>0</v>
      </c>
      <c r="F14" s="50">
        <v>0</v>
      </c>
      <c r="G14" s="50">
        <v>0</v>
      </c>
      <c r="H14" s="50">
        <v>0</v>
      </c>
      <c r="I14" s="50">
        <v>0</v>
      </c>
      <c r="J14" s="50">
        <v>0</v>
      </c>
      <c r="K14" s="50">
        <v>0</v>
      </c>
      <c r="L14" s="50">
        <v>0</v>
      </c>
      <c r="M14" s="50">
        <v>0</v>
      </c>
      <c r="N14" s="50">
        <v>0</v>
      </c>
      <c r="O14" s="50">
        <v>0</v>
      </c>
      <c r="P14" s="50">
        <v>0</v>
      </c>
      <c r="Q14" s="50">
        <v>0</v>
      </c>
    </row>
    <row r="15" spans="1:17" s="39" customFormat="1" ht="31.5" x14ac:dyDescent="0.25">
      <c r="A15" s="188"/>
      <c r="B15" s="207"/>
      <c r="C15" s="180"/>
      <c r="D15" s="37" t="s">
        <v>19</v>
      </c>
      <c r="E15" s="38">
        <f t="shared" si="3"/>
        <v>293940</v>
      </c>
      <c r="F15" s="50">
        <v>0</v>
      </c>
      <c r="G15" s="50">
        <v>293940</v>
      </c>
      <c r="H15" s="50">
        <v>0</v>
      </c>
      <c r="I15" s="50">
        <v>0</v>
      </c>
      <c r="J15" s="50">
        <v>0</v>
      </c>
      <c r="K15" s="50">
        <v>0</v>
      </c>
      <c r="L15" s="50">
        <v>0</v>
      </c>
      <c r="M15" s="50">
        <v>0</v>
      </c>
      <c r="N15" s="50">
        <v>0</v>
      </c>
      <c r="O15" s="50">
        <v>0</v>
      </c>
      <c r="P15" s="50">
        <v>0</v>
      </c>
      <c r="Q15" s="50">
        <v>0</v>
      </c>
    </row>
    <row r="16" spans="1:17" s="39" customFormat="1" x14ac:dyDescent="0.25">
      <c r="A16" s="188"/>
      <c r="B16" s="207"/>
      <c r="C16" s="180"/>
      <c r="D16" s="37" t="s">
        <v>20</v>
      </c>
      <c r="E16" s="38">
        <f t="shared" si="3"/>
        <v>179755163.09000003</v>
      </c>
      <c r="F16" s="50">
        <v>15043318.15</v>
      </c>
      <c r="G16" s="50">
        <f>16133029.67-293940</f>
        <v>15839089.67</v>
      </c>
      <c r="H16" s="50">
        <v>15633007.59</v>
      </c>
      <c r="I16" s="50">
        <v>16351021.67</v>
      </c>
      <c r="J16" s="50">
        <v>12337705.91</v>
      </c>
      <c r="K16" s="50">
        <v>12069367.119999999</v>
      </c>
      <c r="L16" s="50">
        <v>15413608.83</v>
      </c>
      <c r="M16" s="50">
        <v>15413608.83</v>
      </c>
      <c r="N16" s="50">
        <v>15413608.83</v>
      </c>
      <c r="O16" s="50">
        <v>15413608.83</v>
      </c>
      <c r="P16" s="50">
        <v>15413608.83</v>
      </c>
      <c r="Q16" s="50">
        <v>15413608.83</v>
      </c>
    </row>
    <row r="17" spans="1:17" s="39" customFormat="1" ht="31.5" x14ac:dyDescent="0.25">
      <c r="A17" s="188"/>
      <c r="B17" s="207"/>
      <c r="C17" s="180"/>
      <c r="D17" s="37" t="s">
        <v>21</v>
      </c>
      <c r="E17" s="38">
        <f t="shared" si="3"/>
        <v>0</v>
      </c>
      <c r="F17" s="50">
        <v>0</v>
      </c>
      <c r="G17" s="50">
        <v>0</v>
      </c>
      <c r="H17" s="50">
        <v>0</v>
      </c>
      <c r="I17" s="50">
        <v>0</v>
      </c>
      <c r="J17" s="50">
        <v>0</v>
      </c>
      <c r="K17" s="50">
        <v>0</v>
      </c>
      <c r="L17" s="50">
        <v>0</v>
      </c>
      <c r="M17" s="50">
        <v>0</v>
      </c>
      <c r="N17" s="50">
        <v>0</v>
      </c>
      <c r="O17" s="50">
        <v>0</v>
      </c>
      <c r="P17" s="50">
        <v>0</v>
      </c>
      <c r="Q17" s="50">
        <v>0</v>
      </c>
    </row>
    <row r="18" spans="1:17" s="39" customFormat="1" x14ac:dyDescent="0.25">
      <c r="A18" s="167"/>
      <c r="B18" s="170" t="s">
        <v>125</v>
      </c>
      <c r="C18" s="173"/>
      <c r="D18" s="37" t="s">
        <v>36</v>
      </c>
      <c r="E18" s="38">
        <f>F18+G18+H18+I18+J18+K18+L18+Q18+M18+N18+O18+P18</f>
        <v>190330803.09000003</v>
      </c>
      <c r="F18" s="38">
        <f>F19+F20+F21+F22</f>
        <v>15343318.15</v>
      </c>
      <c r="G18" s="38">
        <f t="shared" ref="G18:Q18" si="4">G19+G20+G21+G22</f>
        <v>16805329.670000002</v>
      </c>
      <c r="H18" s="38">
        <f t="shared" si="4"/>
        <v>16842407.59</v>
      </c>
      <c r="I18" s="38">
        <f t="shared" si="4"/>
        <v>22651021.670000002</v>
      </c>
      <c r="J18" s="38">
        <f t="shared" si="4"/>
        <v>12337705.91</v>
      </c>
      <c r="K18" s="38">
        <f t="shared" si="4"/>
        <v>12069367.119999999</v>
      </c>
      <c r="L18" s="38">
        <f t="shared" si="4"/>
        <v>15713608.83</v>
      </c>
      <c r="M18" s="38">
        <f t="shared" si="4"/>
        <v>15713608.83</v>
      </c>
      <c r="N18" s="38">
        <f t="shared" si="4"/>
        <v>15713608.83</v>
      </c>
      <c r="O18" s="38">
        <f t="shared" si="4"/>
        <v>15713608.83</v>
      </c>
      <c r="P18" s="38">
        <f t="shared" si="4"/>
        <v>15713608.83</v>
      </c>
      <c r="Q18" s="38">
        <f t="shared" si="4"/>
        <v>15713608.83</v>
      </c>
    </row>
    <row r="19" spans="1:17" s="39" customFormat="1" x14ac:dyDescent="0.25">
      <c r="A19" s="168"/>
      <c r="B19" s="171"/>
      <c r="C19" s="174"/>
      <c r="D19" s="37" t="s">
        <v>18</v>
      </c>
      <c r="E19" s="38">
        <f t="shared" ref="E19:E22" si="5">F19+G19+H19+I19+J19+K19+L19+Q19+M19+N19+O19+P19</f>
        <v>5000000</v>
      </c>
      <c r="F19" s="38">
        <f>F9+F14</f>
        <v>0</v>
      </c>
      <c r="G19" s="38">
        <f t="shared" ref="G19:Q19" si="6">G9+G14</f>
        <v>0</v>
      </c>
      <c r="H19" s="38">
        <f t="shared" si="6"/>
        <v>0</v>
      </c>
      <c r="I19" s="38">
        <f t="shared" si="6"/>
        <v>5000000</v>
      </c>
      <c r="J19" s="38">
        <f t="shared" si="6"/>
        <v>0</v>
      </c>
      <c r="K19" s="38">
        <f t="shared" si="6"/>
        <v>0</v>
      </c>
      <c r="L19" s="38">
        <f t="shared" si="6"/>
        <v>0</v>
      </c>
      <c r="M19" s="38">
        <f t="shared" si="6"/>
        <v>0</v>
      </c>
      <c r="N19" s="38">
        <f t="shared" si="6"/>
        <v>0</v>
      </c>
      <c r="O19" s="38">
        <f t="shared" si="6"/>
        <v>0</v>
      </c>
      <c r="P19" s="38">
        <f t="shared" si="6"/>
        <v>0</v>
      </c>
      <c r="Q19" s="38">
        <f t="shared" si="6"/>
        <v>0</v>
      </c>
    </row>
    <row r="20" spans="1:17" s="39" customFormat="1" ht="31.5" x14ac:dyDescent="0.25">
      <c r="A20" s="168"/>
      <c r="B20" s="171"/>
      <c r="C20" s="174"/>
      <c r="D20" s="37" t="s">
        <v>19</v>
      </c>
      <c r="E20" s="38">
        <f t="shared" si="5"/>
        <v>2040340</v>
      </c>
      <c r="F20" s="38">
        <f t="shared" ref="F20:Q22" si="7">F10+F15</f>
        <v>0</v>
      </c>
      <c r="G20" s="38">
        <f t="shared" si="7"/>
        <v>440940</v>
      </c>
      <c r="H20" s="38">
        <f t="shared" si="7"/>
        <v>599400</v>
      </c>
      <c r="I20" s="38">
        <f t="shared" si="7"/>
        <v>1000000</v>
      </c>
      <c r="J20" s="38">
        <f t="shared" si="7"/>
        <v>0</v>
      </c>
      <c r="K20" s="38">
        <f t="shared" si="7"/>
        <v>0</v>
      </c>
      <c r="L20" s="38">
        <f t="shared" si="7"/>
        <v>0</v>
      </c>
      <c r="M20" s="38">
        <f t="shared" si="7"/>
        <v>0</v>
      </c>
      <c r="N20" s="38">
        <f t="shared" si="7"/>
        <v>0</v>
      </c>
      <c r="O20" s="38">
        <f t="shared" si="7"/>
        <v>0</v>
      </c>
      <c r="P20" s="38">
        <f t="shared" si="7"/>
        <v>0</v>
      </c>
      <c r="Q20" s="38">
        <f t="shared" si="7"/>
        <v>0</v>
      </c>
    </row>
    <row r="21" spans="1:17" s="39" customFormat="1" x14ac:dyDescent="0.25">
      <c r="A21" s="168"/>
      <c r="B21" s="171"/>
      <c r="C21" s="174"/>
      <c r="D21" s="37" t="s">
        <v>20</v>
      </c>
      <c r="E21" s="38">
        <f t="shared" si="5"/>
        <v>183290463.09000003</v>
      </c>
      <c r="F21" s="38">
        <f t="shared" si="7"/>
        <v>15343318.15</v>
      </c>
      <c r="G21" s="38">
        <f t="shared" si="7"/>
        <v>16364389.67</v>
      </c>
      <c r="H21" s="38">
        <f t="shared" si="7"/>
        <v>16243007.59</v>
      </c>
      <c r="I21" s="38">
        <f t="shared" si="7"/>
        <v>16651021.67</v>
      </c>
      <c r="J21" s="38">
        <f t="shared" si="7"/>
        <v>12337705.91</v>
      </c>
      <c r="K21" s="38">
        <f t="shared" si="7"/>
        <v>12069367.119999999</v>
      </c>
      <c r="L21" s="38">
        <f t="shared" si="7"/>
        <v>15713608.83</v>
      </c>
      <c r="M21" s="38">
        <f t="shared" si="7"/>
        <v>15713608.83</v>
      </c>
      <c r="N21" s="38">
        <f t="shared" si="7"/>
        <v>15713608.83</v>
      </c>
      <c r="O21" s="38">
        <f t="shared" si="7"/>
        <v>15713608.83</v>
      </c>
      <c r="P21" s="38">
        <f t="shared" si="7"/>
        <v>15713608.83</v>
      </c>
      <c r="Q21" s="38">
        <f t="shared" si="7"/>
        <v>15713608.83</v>
      </c>
    </row>
    <row r="22" spans="1:17" s="39" customFormat="1" ht="31.5" x14ac:dyDescent="0.25">
      <c r="A22" s="169"/>
      <c r="B22" s="172"/>
      <c r="C22" s="175"/>
      <c r="D22" s="37" t="s">
        <v>21</v>
      </c>
      <c r="E22" s="38">
        <f t="shared" si="5"/>
        <v>0</v>
      </c>
      <c r="F22" s="38">
        <f t="shared" si="7"/>
        <v>0</v>
      </c>
      <c r="G22" s="38">
        <f t="shared" si="7"/>
        <v>0</v>
      </c>
      <c r="H22" s="38">
        <f t="shared" si="7"/>
        <v>0</v>
      </c>
      <c r="I22" s="38">
        <f t="shared" si="7"/>
        <v>0</v>
      </c>
      <c r="J22" s="38">
        <f t="shared" si="7"/>
        <v>0</v>
      </c>
      <c r="K22" s="38">
        <f t="shared" si="7"/>
        <v>0</v>
      </c>
      <c r="L22" s="38">
        <f t="shared" si="7"/>
        <v>0</v>
      </c>
      <c r="M22" s="38">
        <f t="shared" si="7"/>
        <v>0</v>
      </c>
      <c r="N22" s="38">
        <f t="shared" si="7"/>
        <v>0</v>
      </c>
      <c r="O22" s="38">
        <f t="shared" si="7"/>
        <v>0</v>
      </c>
      <c r="P22" s="38">
        <f t="shared" si="7"/>
        <v>0</v>
      </c>
      <c r="Q22" s="38">
        <f t="shared" si="7"/>
        <v>0</v>
      </c>
    </row>
    <row r="23" spans="1:17" s="39" customFormat="1" x14ac:dyDescent="0.25">
      <c r="A23" s="182" t="s">
        <v>126</v>
      </c>
      <c r="B23" s="183"/>
      <c r="C23" s="183"/>
      <c r="D23" s="183"/>
      <c r="E23" s="183"/>
      <c r="F23" s="183"/>
      <c r="G23" s="183"/>
      <c r="H23" s="183"/>
      <c r="I23" s="183"/>
      <c r="J23" s="183"/>
      <c r="K23" s="183"/>
      <c r="L23" s="183"/>
      <c r="M23" s="183"/>
      <c r="N23" s="183"/>
      <c r="O23" s="183"/>
      <c r="P23" s="183"/>
      <c r="Q23" s="184"/>
    </row>
    <row r="24" spans="1:17" s="39" customFormat="1" ht="15.75" customHeight="1" x14ac:dyDescent="0.25">
      <c r="A24" s="167" t="s">
        <v>72</v>
      </c>
      <c r="B24" s="185" t="s">
        <v>128</v>
      </c>
      <c r="C24" s="173" t="s">
        <v>97</v>
      </c>
      <c r="D24" s="37" t="s">
        <v>36</v>
      </c>
      <c r="E24" s="50">
        <f t="shared" ref="E24:E38" si="8">SUM(F24:Q24)</f>
        <v>8512795.9199999999</v>
      </c>
      <c r="F24" s="50">
        <f>F25+F26+F27+F28</f>
        <v>400000</v>
      </c>
      <c r="G24" s="50">
        <f t="shared" ref="G24:Q24" si="9">G25+G26+G27+G28</f>
        <v>610000</v>
      </c>
      <c r="H24" s="50">
        <f t="shared" si="9"/>
        <v>252000</v>
      </c>
      <c r="I24" s="50">
        <f t="shared" si="9"/>
        <v>236000</v>
      </c>
      <c r="J24" s="50">
        <f t="shared" si="9"/>
        <v>4014795.92</v>
      </c>
      <c r="K24" s="50">
        <f t="shared" si="9"/>
        <v>0</v>
      </c>
      <c r="L24" s="50">
        <f t="shared" si="9"/>
        <v>500000</v>
      </c>
      <c r="M24" s="50">
        <f t="shared" si="9"/>
        <v>500000</v>
      </c>
      <c r="N24" s="50">
        <f t="shared" si="9"/>
        <v>500000</v>
      </c>
      <c r="O24" s="50">
        <f t="shared" si="9"/>
        <v>500000</v>
      </c>
      <c r="P24" s="50">
        <f t="shared" si="9"/>
        <v>500000</v>
      </c>
      <c r="Q24" s="50">
        <f t="shared" si="9"/>
        <v>500000</v>
      </c>
    </row>
    <row r="25" spans="1:17" s="39" customFormat="1" x14ac:dyDescent="0.25">
      <c r="A25" s="168"/>
      <c r="B25" s="186"/>
      <c r="C25" s="174"/>
      <c r="D25" s="37" t="s">
        <v>18</v>
      </c>
      <c r="E25" s="50">
        <f t="shared" si="8"/>
        <v>1534500</v>
      </c>
      <c r="F25" s="50">
        <v>0</v>
      </c>
      <c r="G25" s="50">
        <v>0</v>
      </c>
      <c r="H25" s="50">
        <v>0</v>
      </c>
      <c r="I25" s="50">
        <v>0</v>
      </c>
      <c r="J25" s="50">
        <v>1534500</v>
      </c>
      <c r="K25" s="50">
        <v>0</v>
      </c>
      <c r="L25" s="50">
        <v>0</v>
      </c>
      <c r="M25" s="50">
        <v>0</v>
      </c>
      <c r="N25" s="50">
        <v>0</v>
      </c>
      <c r="O25" s="50">
        <v>0</v>
      </c>
      <c r="P25" s="50">
        <v>0</v>
      </c>
      <c r="Q25" s="50">
        <v>0</v>
      </c>
    </row>
    <row r="26" spans="1:17" s="39" customFormat="1" ht="31.5" x14ac:dyDescent="0.25">
      <c r="A26" s="168"/>
      <c r="B26" s="186"/>
      <c r="C26" s="174"/>
      <c r="D26" s="37" t="s">
        <v>19</v>
      </c>
      <c r="E26" s="50">
        <f t="shared" si="8"/>
        <v>2510000</v>
      </c>
      <c r="F26" s="50">
        <v>0</v>
      </c>
      <c r="G26" s="50">
        <v>110000</v>
      </c>
      <c r="H26" s="50">
        <v>0</v>
      </c>
      <c r="I26" s="50">
        <v>0</v>
      </c>
      <c r="J26" s="50">
        <v>2400000</v>
      </c>
      <c r="K26" s="50">
        <v>0</v>
      </c>
      <c r="L26" s="50">
        <v>0</v>
      </c>
      <c r="M26" s="50">
        <v>0</v>
      </c>
      <c r="N26" s="50">
        <v>0</v>
      </c>
      <c r="O26" s="50">
        <v>0</v>
      </c>
      <c r="P26" s="50">
        <v>0</v>
      </c>
      <c r="Q26" s="50">
        <v>0</v>
      </c>
    </row>
    <row r="27" spans="1:17" s="39" customFormat="1" x14ac:dyDescent="0.25">
      <c r="A27" s="168"/>
      <c r="B27" s="186"/>
      <c r="C27" s="174"/>
      <c r="D27" s="37" t="s">
        <v>20</v>
      </c>
      <c r="E27" s="50">
        <f t="shared" si="8"/>
        <v>4468295.92</v>
      </c>
      <c r="F27" s="50">
        <v>400000</v>
      </c>
      <c r="G27" s="50">
        <v>500000</v>
      </c>
      <c r="H27" s="50">
        <v>252000</v>
      </c>
      <c r="I27" s="50">
        <v>236000</v>
      </c>
      <c r="J27" s="50">
        <f>207078.94-126783.02</f>
        <v>80295.92</v>
      </c>
      <c r="K27" s="50">
        <v>0</v>
      </c>
      <c r="L27" s="50">
        <v>500000</v>
      </c>
      <c r="M27" s="50">
        <v>500000</v>
      </c>
      <c r="N27" s="50">
        <v>500000</v>
      </c>
      <c r="O27" s="50">
        <v>500000</v>
      </c>
      <c r="P27" s="50">
        <v>500000</v>
      </c>
      <c r="Q27" s="50">
        <v>500000</v>
      </c>
    </row>
    <row r="28" spans="1:17" s="39" customFormat="1" ht="31.5" x14ac:dyDescent="0.25">
      <c r="A28" s="169"/>
      <c r="B28" s="187"/>
      <c r="C28" s="175"/>
      <c r="D28" s="37" t="s">
        <v>21</v>
      </c>
      <c r="E28" s="50">
        <f t="shared" si="8"/>
        <v>0</v>
      </c>
      <c r="F28" s="50">
        <v>0</v>
      </c>
      <c r="G28" s="50">
        <v>0</v>
      </c>
      <c r="H28" s="50">
        <v>0</v>
      </c>
      <c r="I28" s="50">
        <v>0</v>
      </c>
      <c r="J28" s="50">
        <v>0</v>
      </c>
      <c r="K28" s="50">
        <v>0</v>
      </c>
      <c r="L28" s="50">
        <v>0</v>
      </c>
      <c r="M28" s="50">
        <v>0</v>
      </c>
      <c r="N28" s="50">
        <v>0</v>
      </c>
      <c r="O28" s="50">
        <v>0</v>
      </c>
      <c r="P28" s="50">
        <v>0</v>
      </c>
      <c r="Q28" s="50">
        <v>0</v>
      </c>
    </row>
    <row r="29" spans="1:17" s="39" customFormat="1" ht="15.75" customHeight="1" x14ac:dyDescent="0.25">
      <c r="A29" s="167" t="s">
        <v>73</v>
      </c>
      <c r="B29" s="185" t="s">
        <v>129</v>
      </c>
      <c r="C29" s="173" t="s">
        <v>97</v>
      </c>
      <c r="D29" s="37" t="s">
        <v>36</v>
      </c>
      <c r="E29" s="50">
        <f t="shared" si="8"/>
        <v>697452977.39999986</v>
      </c>
      <c r="F29" s="50">
        <f>F30+F31+F32+F33</f>
        <v>57773755.969999999</v>
      </c>
      <c r="G29" s="50">
        <f t="shared" ref="G29:Q29" si="10">G30+G31+G32+G33</f>
        <v>65433333.670000002</v>
      </c>
      <c r="H29" s="50">
        <f t="shared" si="10"/>
        <v>65421150.789999999</v>
      </c>
      <c r="I29" s="50">
        <f t="shared" si="10"/>
        <v>65732794.640000001</v>
      </c>
      <c r="J29" s="50">
        <f t="shared" si="10"/>
        <v>45376398.780000001</v>
      </c>
      <c r="K29" s="50">
        <f t="shared" si="10"/>
        <v>44469474.090000004</v>
      </c>
      <c r="L29" s="50">
        <f t="shared" si="10"/>
        <v>58874344.909999996</v>
      </c>
      <c r="M29" s="50">
        <f t="shared" si="10"/>
        <v>58874344.909999996</v>
      </c>
      <c r="N29" s="50">
        <f t="shared" si="10"/>
        <v>58874344.909999996</v>
      </c>
      <c r="O29" s="50">
        <f t="shared" si="10"/>
        <v>58874344.909999996</v>
      </c>
      <c r="P29" s="50">
        <f t="shared" si="10"/>
        <v>58874344.909999996</v>
      </c>
      <c r="Q29" s="50">
        <f t="shared" si="10"/>
        <v>58874344.909999996</v>
      </c>
    </row>
    <row r="30" spans="1:17" s="39" customFormat="1" x14ac:dyDescent="0.25">
      <c r="A30" s="168"/>
      <c r="B30" s="186"/>
      <c r="C30" s="174"/>
      <c r="D30" s="37" t="s">
        <v>18</v>
      </c>
      <c r="E30" s="50">
        <f t="shared" si="8"/>
        <v>0</v>
      </c>
      <c r="F30" s="50">
        <v>0</v>
      </c>
      <c r="G30" s="50">
        <v>0</v>
      </c>
      <c r="H30" s="50">
        <v>0</v>
      </c>
      <c r="I30" s="50">
        <v>0</v>
      </c>
      <c r="J30" s="50">
        <v>0</v>
      </c>
      <c r="K30" s="50">
        <v>0</v>
      </c>
      <c r="L30" s="50">
        <v>0</v>
      </c>
      <c r="M30" s="50">
        <v>0</v>
      </c>
      <c r="N30" s="50">
        <v>0</v>
      </c>
      <c r="O30" s="50">
        <v>0</v>
      </c>
      <c r="P30" s="50">
        <v>0</v>
      </c>
      <c r="Q30" s="50">
        <v>0</v>
      </c>
    </row>
    <row r="31" spans="1:17" s="39" customFormat="1" ht="31.5" x14ac:dyDescent="0.25">
      <c r="A31" s="168"/>
      <c r="B31" s="186"/>
      <c r="C31" s="174"/>
      <c r="D31" s="37" t="s">
        <v>19</v>
      </c>
      <c r="E31" s="50">
        <f t="shared" si="8"/>
        <v>1154344.3600000001</v>
      </c>
      <c r="F31" s="50">
        <v>0</v>
      </c>
      <c r="G31" s="50">
        <v>1154344.3600000001</v>
      </c>
      <c r="H31" s="50">
        <v>0</v>
      </c>
      <c r="I31" s="50">
        <v>0</v>
      </c>
      <c r="J31" s="50">
        <v>0</v>
      </c>
      <c r="K31" s="50">
        <v>0</v>
      </c>
      <c r="L31" s="50">
        <v>0</v>
      </c>
      <c r="M31" s="50">
        <v>0</v>
      </c>
      <c r="N31" s="50">
        <v>0</v>
      </c>
      <c r="O31" s="50">
        <v>0</v>
      </c>
      <c r="P31" s="50">
        <v>0</v>
      </c>
      <c r="Q31" s="50">
        <v>0</v>
      </c>
    </row>
    <row r="32" spans="1:17" s="39" customFormat="1" x14ac:dyDescent="0.25">
      <c r="A32" s="168"/>
      <c r="B32" s="186"/>
      <c r="C32" s="174"/>
      <c r="D32" s="37" t="s">
        <v>20</v>
      </c>
      <c r="E32" s="50">
        <f>SUM(F32:Q32)</f>
        <v>696298633.03999984</v>
      </c>
      <c r="F32" s="50">
        <v>57773755.969999999</v>
      </c>
      <c r="G32" s="50">
        <v>64278989.310000002</v>
      </c>
      <c r="H32" s="50">
        <v>65421150.789999999</v>
      </c>
      <c r="I32" s="50">
        <v>65732794.640000001</v>
      </c>
      <c r="J32" s="50">
        <v>45376398.780000001</v>
      </c>
      <c r="K32" s="50">
        <v>44469474.090000004</v>
      </c>
      <c r="L32" s="50">
        <v>58874344.909999996</v>
      </c>
      <c r="M32" s="50">
        <v>58874344.909999996</v>
      </c>
      <c r="N32" s="50">
        <v>58874344.909999996</v>
      </c>
      <c r="O32" s="50">
        <v>58874344.909999996</v>
      </c>
      <c r="P32" s="50">
        <v>58874344.909999996</v>
      </c>
      <c r="Q32" s="50">
        <v>58874344.909999996</v>
      </c>
    </row>
    <row r="33" spans="1:17" s="39" customFormat="1" ht="31.5" x14ac:dyDescent="0.25">
      <c r="A33" s="169"/>
      <c r="B33" s="187"/>
      <c r="C33" s="175"/>
      <c r="D33" s="37" t="s">
        <v>21</v>
      </c>
      <c r="E33" s="50">
        <f t="shared" si="8"/>
        <v>0</v>
      </c>
      <c r="F33" s="50">
        <v>0</v>
      </c>
      <c r="G33" s="50">
        <v>0</v>
      </c>
      <c r="H33" s="50">
        <v>0</v>
      </c>
      <c r="I33" s="50">
        <v>0</v>
      </c>
      <c r="J33" s="50">
        <v>0</v>
      </c>
      <c r="K33" s="50">
        <v>0</v>
      </c>
      <c r="L33" s="50">
        <v>0</v>
      </c>
      <c r="M33" s="50">
        <v>0</v>
      </c>
      <c r="N33" s="50">
        <v>0</v>
      </c>
      <c r="O33" s="50">
        <v>0</v>
      </c>
      <c r="P33" s="50">
        <v>0</v>
      </c>
      <c r="Q33" s="50">
        <v>0</v>
      </c>
    </row>
    <row r="34" spans="1:17" s="39" customFormat="1" ht="15.75" customHeight="1" x14ac:dyDescent="0.25">
      <c r="A34" s="167"/>
      <c r="B34" s="170" t="s">
        <v>127</v>
      </c>
      <c r="C34" s="173"/>
      <c r="D34" s="37" t="s">
        <v>36</v>
      </c>
      <c r="E34" s="50">
        <f t="shared" si="8"/>
        <v>705965773.31999981</v>
      </c>
      <c r="F34" s="50">
        <f>F35+F36+F37+F38</f>
        <v>58173755.969999999</v>
      </c>
      <c r="G34" s="50">
        <f t="shared" ref="G34:Q34" si="11">G35+G36+G37+G38</f>
        <v>66043333.670000002</v>
      </c>
      <c r="H34" s="50">
        <f t="shared" si="11"/>
        <v>65673150.789999999</v>
      </c>
      <c r="I34" s="50">
        <f t="shared" si="11"/>
        <v>65968794.640000001</v>
      </c>
      <c r="J34" s="50">
        <f t="shared" si="11"/>
        <v>49391194.700000003</v>
      </c>
      <c r="K34" s="50">
        <f t="shared" si="11"/>
        <v>44469474.090000004</v>
      </c>
      <c r="L34" s="50">
        <f t="shared" si="11"/>
        <v>59374344.909999996</v>
      </c>
      <c r="M34" s="50">
        <f t="shared" si="11"/>
        <v>59374344.909999996</v>
      </c>
      <c r="N34" s="50">
        <f t="shared" si="11"/>
        <v>59374344.909999996</v>
      </c>
      <c r="O34" s="50">
        <f t="shared" si="11"/>
        <v>59374344.909999996</v>
      </c>
      <c r="P34" s="50">
        <f t="shared" si="11"/>
        <v>59374344.909999996</v>
      </c>
      <c r="Q34" s="50">
        <f t="shared" si="11"/>
        <v>59374344.909999996</v>
      </c>
    </row>
    <row r="35" spans="1:17" s="39" customFormat="1" x14ac:dyDescent="0.25">
      <c r="A35" s="168"/>
      <c r="B35" s="171"/>
      <c r="C35" s="174"/>
      <c r="D35" s="37" t="s">
        <v>18</v>
      </c>
      <c r="E35" s="50">
        <f t="shared" si="8"/>
        <v>1534500</v>
      </c>
      <c r="F35" s="50">
        <f>F25+F30</f>
        <v>0</v>
      </c>
      <c r="G35" s="50">
        <f t="shared" ref="G35:Q38" si="12">G25+G30</f>
        <v>0</v>
      </c>
      <c r="H35" s="50">
        <f t="shared" si="12"/>
        <v>0</v>
      </c>
      <c r="I35" s="50">
        <f t="shared" si="12"/>
        <v>0</v>
      </c>
      <c r="J35" s="50">
        <f t="shared" si="12"/>
        <v>1534500</v>
      </c>
      <c r="K35" s="50">
        <f t="shared" si="12"/>
        <v>0</v>
      </c>
      <c r="L35" s="50">
        <f t="shared" si="12"/>
        <v>0</v>
      </c>
      <c r="M35" s="50">
        <f t="shared" si="12"/>
        <v>0</v>
      </c>
      <c r="N35" s="50">
        <f t="shared" si="12"/>
        <v>0</v>
      </c>
      <c r="O35" s="50">
        <f t="shared" si="12"/>
        <v>0</v>
      </c>
      <c r="P35" s="50">
        <f t="shared" si="12"/>
        <v>0</v>
      </c>
      <c r="Q35" s="50">
        <f t="shared" si="12"/>
        <v>0</v>
      </c>
    </row>
    <row r="36" spans="1:17" s="39" customFormat="1" ht="31.5" x14ac:dyDescent="0.25">
      <c r="A36" s="168"/>
      <c r="B36" s="171"/>
      <c r="C36" s="174"/>
      <c r="D36" s="37" t="s">
        <v>19</v>
      </c>
      <c r="E36" s="50">
        <f t="shared" si="8"/>
        <v>3664344.3600000003</v>
      </c>
      <c r="F36" s="50">
        <f t="shared" ref="F36:L38" si="13">F26+F31</f>
        <v>0</v>
      </c>
      <c r="G36" s="50">
        <f t="shared" si="13"/>
        <v>1264344.3600000001</v>
      </c>
      <c r="H36" s="50">
        <f t="shared" si="12"/>
        <v>0</v>
      </c>
      <c r="I36" s="50">
        <f t="shared" si="12"/>
        <v>0</v>
      </c>
      <c r="J36" s="50">
        <f t="shared" si="13"/>
        <v>2400000</v>
      </c>
      <c r="K36" s="50">
        <f t="shared" si="13"/>
        <v>0</v>
      </c>
      <c r="L36" s="50">
        <f t="shared" si="13"/>
        <v>0</v>
      </c>
      <c r="M36" s="50">
        <f t="shared" si="12"/>
        <v>0</v>
      </c>
      <c r="N36" s="50">
        <f t="shared" si="12"/>
        <v>0</v>
      </c>
      <c r="O36" s="50">
        <f t="shared" si="12"/>
        <v>0</v>
      </c>
      <c r="P36" s="50">
        <f t="shared" si="12"/>
        <v>0</v>
      </c>
      <c r="Q36" s="50">
        <f t="shared" si="12"/>
        <v>0</v>
      </c>
    </row>
    <row r="37" spans="1:17" s="39" customFormat="1" x14ac:dyDescent="0.25">
      <c r="A37" s="168"/>
      <c r="B37" s="171"/>
      <c r="C37" s="174"/>
      <c r="D37" s="37" t="s">
        <v>20</v>
      </c>
      <c r="E37" s="50">
        <f t="shared" si="8"/>
        <v>700766928.9599998</v>
      </c>
      <c r="F37" s="50">
        <f>F27+F32</f>
        <v>58173755.969999999</v>
      </c>
      <c r="G37" s="50">
        <f t="shared" si="13"/>
        <v>64778989.310000002</v>
      </c>
      <c r="H37" s="50">
        <f t="shared" si="12"/>
        <v>65673150.789999999</v>
      </c>
      <c r="I37" s="50">
        <f t="shared" si="12"/>
        <v>65968794.640000001</v>
      </c>
      <c r="J37" s="50">
        <f t="shared" si="13"/>
        <v>45456694.700000003</v>
      </c>
      <c r="K37" s="50">
        <f t="shared" si="13"/>
        <v>44469474.090000004</v>
      </c>
      <c r="L37" s="50">
        <f t="shared" si="13"/>
        <v>59374344.909999996</v>
      </c>
      <c r="M37" s="50">
        <f t="shared" si="12"/>
        <v>59374344.909999996</v>
      </c>
      <c r="N37" s="50">
        <f t="shared" si="12"/>
        <v>59374344.909999996</v>
      </c>
      <c r="O37" s="50">
        <f t="shared" si="12"/>
        <v>59374344.909999996</v>
      </c>
      <c r="P37" s="50">
        <f t="shared" si="12"/>
        <v>59374344.909999996</v>
      </c>
      <c r="Q37" s="50">
        <f t="shared" si="12"/>
        <v>59374344.909999996</v>
      </c>
    </row>
    <row r="38" spans="1:17" s="39" customFormat="1" ht="31.5" x14ac:dyDescent="0.25">
      <c r="A38" s="169"/>
      <c r="B38" s="172"/>
      <c r="C38" s="175"/>
      <c r="D38" s="37" t="s">
        <v>21</v>
      </c>
      <c r="E38" s="50">
        <f t="shared" si="8"/>
        <v>0</v>
      </c>
      <c r="F38" s="50">
        <f t="shared" si="13"/>
        <v>0</v>
      </c>
      <c r="G38" s="50">
        <f t="shared" si="13"/>
        <v>0</v>
      </c>
      <c r="H38" s="50">
        <f t="shared" si="12"/>
        <v>0</v>
      </c>
      <c r="I38" s="50">
        <f t="shared" si="12"/>
        <v>0</v>
      </c>
      <c r="J38" s="50">
        <f t="shared" si="13"/>
        <v>0</v>
      </c>
      <c r="K38" s="50">
        <f t="shared" si="13"/>
        <v>0</v>
      </c>
      <c r="L38" s="50">
        <f t="shared" si="13"/>
        <v>0</v>
      </c>
      <c r="M38" s="50">
        <f t="shared" si="12"/>
        <v>0</v>
      </c>
      <c r="N38" s="50">
        <f t="shared" si="12"/>
        <v>0</v>
      </c>
      <c r="O38" s="50">
        <f t="shared" si="12"/>
        <v>0</v>
      </c>
      <c r="P38" s="50">
        <f t="shared" si="12"/>
        <v>0</v>
      </c>
      <c r="Q38" s="50">
        <f t="shared" si="12"/>
        <v>0</v>
      </c>
    </row>
    <row r="39" spans="1:17" s="39" customFormat="1" x14ac:dyDescent="0.25">
      <c r="A39" s="182" t="s">
        <v>130</v>
      </c>
      <c r="B39" s="183"/>
      <c r="C39" s="183"/>
      <c r="D39" s="183"/>
      <c r="E39" s="183"/>
      <c r="F39" s="183"/>
      <c r="G39" s="183"/>
      <c r="H39" s="183"/>
      <c r="I39" s="183"/>
      <c r="J39" s="183"/>
      <c r="K39" s="183"/>
      <c r="L39" s="183"/>
      <c r="M39" s="183"/>
      <c r="N39" s="183"/>
      <c r="O39" s="183"/>
      <c r="P39" s="183"/>
      <c r="Q39" s="184"/>
    </row>
    <row r="40" spans="1:17" s="39" customFormat="1" ht="15.75" customHeight="1" x14ac:dyDescent="0.25">
      <c r="A40" s="167" t="s">
        <v>131</v>
      </c>
      <c r="B40" s="185" t="s">
        <v>169</v>
      </c>
      <c r="C40" s="173" t="s">
        <v>97</v>
      </c>
      <c r="D40" s="37" t="s">
        <v>36</v>
      </c>
      <c r="E40" s="50">
        <f t="shared" ref="E40:E54" si="14">SUM(F40:Q40)</f>
        <v>14320830</v>
      </c>
      <c r="F40" s="50">
        <f>F41+F42+F43+F44</f>
        <v>3209330</v>
      </c>
      <c r="G40" s="50">
        <f t="shared" ref="G40:Q40" si="15">G41+G42+G43+G44</f>
        <v>3823500</v>
      </c>
      <c r="H40" s="50">
        <f t="shared" si="15"/>
        <v>1156000</v>
      </c>
      <c r="I40" s="50">
        <f t="shared" si="15"/>
        <v>432000</v>
      </c>
      <c r="J40" s="50">
        <f t="shared" si="15"/>
        <v>0</v>
      </c>
      <c r="K40" s="50">
        <f t="shared" si="15"/>
        <v>0</v>
      </c>
      <c r="L40" s="50">
        <f t="shared" si="15"/>
        <v>950000</v>
      </c>
      <c r="M40" s="50">
        <f t="shared" si="15"/>
        <v>950000</v>
      </c>
      <c r="N40" s="50">
        <f t="shared" si="15"/>
        <v>950000</v>
      </c>
      <c r="O40" s="50">
        <f t="shared" si="15"/>
        <v>950000</v>
      </c>
      <c r="P40" s="50">
        <f t="shared" si="15"/>
        <v>950000</v>
      </c>
      <c r="Q40" s="50">
        <f t="shared" si="15"/>
        <v>950000</v>
      </c>
    </row>
    <row r="41" spans="1:17" s="39" customFormat="1" x14ac:dyDescent="0.25">
      <c r="A41" s="168"/>
      <c r="B41" s="186"/>
      <c r="C41" s="174"/>
      <c r="D41" s="37" t="s">
        <v>18</v>
      </c>
      <c r="E41" s="50">
        <f t="shared" si="14"/>
        <v>0</v>
      </c>
      <c r="F41" s="50">
        <v>0</v>
      </c>
      <c r="G41" s="50">
        <v>0</v>
      </c>
      <c r="H41" s="50">
        <v>0</v>
      </c>
      <c r="I41" s="50">
        <v>0</v>
      </c>
      <c r="J41" s="50">
        <v>0</v>
      </c>
      <c r="K41" s="50">
        <v>0</v>
      </c>
      <c r="L41" s="50">
        <v>0</v>
      </c>
      <c r="M41" s="50">
        <v>0</v>
      </c>
      <c r="N41" s="50">
        <v>0</v>
      </c>
      <c r="O41" s="50">
        <v>0</v>
      </c>
      <c r="P41" s="50">
        <v>0</v>
      </c>
      <c r="Q41" s="50">
        <v>0</v>
      </c>
    </row>
    <row r="42" spans="1:17" s="39" customFormat="1" ht="31.5" x14ac:dyDescent="0.25">
      <c r="A42" s="168"/>
      <c r="B42" s="186"/>
      <c r="C42" s="174"/>
      <c r="D42" s="37" t="s">
        <v>19</v>
      </c>
      <c r="E42" s="50">
        <f t="shared" si="14"/>
        <v>3200000</v>
      </c>
      <c r="F42" s="50">
        <v>400000</v>
      </c>
      <c r="G42" s="50">
        <v>2400000</v>
      </c>
      <c r="H42" s="50">
        <v>400000</v>
      </c>
      <c r="I42" s="50">
        <v>0</v>
      </c>
      <c r="J42" s="50">
        <v>0</v>
      </c>
      <c r="K42" s="50">
        <v>0</v>
      </c>
      <c r="L42" s="50">
        <v>0</v>
      </c>
      <c r="M42" s="50">
        <v>0</v>
      </c>
      <c r="N42" s="50">
        <v>0</v>
      </c>
      <c r="O42" s="50">
        <v>0</v>
      </c>
      <c r="P42" s="50">
        <v>0</v>
      </c>
      <c r="Q42" s="50">
        <v>0</v>
      </c>
    </row>
    <row r="43" spans="1:17" s="39" customFormat="1" x14ac:dyDescent="0.25">
      <c r="A43" s="168"/>
      <c r="B43" s="186"/>
      <c r="C43" s="174"/>
      <c r="D43" s="37" t="s">
        <v>20</v>
      </c>
      <c r="E43" s="50">
        <f t="shared" si="14"/>
        <v>11120830</v>
      </c>
      <c r="F43" s="50">
        <v>2809330</v>
      </c>
      <c r="G43" s="50">
        <v>1423500</v>
      </c>
      <c r="H43" s="50">
        <v>756000</v>
      </c>
      <c r="I43" s="50">
        <v>432000</v>
      </c>
      <c r="J43" s="50">
        <v>0</v>
      </c>
      <c r="K43" s="50">
        <v>0</v>
      </c>
      <c r="L43" s="50">
        <v>950000</v>
      </c>
      <c r="M43" s="50">
        <v>950000</v>
      </c>
      <c r="N43" s="50">
        <v>950000</v>
      </c>
      <c r="O43" s="50">
        <v>950000</v>
      </c>
      <c r="P43" s="50">
        <v>950000</v>
      </c>
      <c r="Q43" s="50">
        <v>950000</v>
      </c>
    </row>
    <row r="44" spans="1:17" s="39" customFormat="1" ht="31.5" x14ac:dyDescent="0.25">
      <c r="A44" s="169"/>
      <c r="B44" s="187"/>
      <c r="C44" s="175"/>
      <c r="D44" s="37" t="s">
        <v>21</v>
      </c>
      <c r="E44" s="50">
        <f t="shared" si="14"/>
        <v>0</v>
      </c>
      <c r="F44" s="50">
        <v>0</v>
      </c>
      <c r="G44" s="50">
        <v>0</v>
      </c>
      <c r="H44" s="50">
        <v>0</v>
      </c>
      <c r="I44" s="50">
        <v>0</v>
      </c>
      <c r="J44" s="50">
        <v>0</v>
      </c>
      <c r="K44" s="50">
        <v>0</v>
      </c>
      <c r="L44" s="50">
        <v>0</v>
      </c>
      <c r="M44" s="50">
        <v>0</v>
      </c>
      <c r="N44" s="50">
        <v>0</v>
      </c>
      <c r="O44" s="50">
        <v>0</v>
      </c>
      <c r="P44" s="50">
        <v>0</v>
      </c>
      <c r="Q44" s="50">
        <v>0</v>
      </c>
    </row>
    <row r="45" spans="1:17" s="39" customFormat="1" ht="15.75" customHeight="1" x14ac:dyDescent="0.25">
      <c r="A45" s="167" t="s">
        <v>132</v>
      </c>
      <c r="B45" s="185" t="s">
        <v>129</v>
      </c>
      <c r="C45" s="173" t="s">
        <v>97</v>
      </c>
      <c r="D45" s="37" t="s">
        <v>36</v>
      </c>
      <c r="E45" s="50">
        <f t="shared" si="14"/>
        <v>386333718.37</v>
      </c>
      <c r="F45" s="50">
        <f>F46+F47+F48+F49</f>
        <v>30170407.989999998</v>
      </c>
      <c r="G45" s="50">
        <f t="shared" ref="G45:Q45" si="16">G46+G47+G48+G49</f>
        <v>29337201.84</v>
      </c>
      <c r="H45" s="50">
        <f t="shared" si="16"/>
        <v>32488619.489999998</v>
      </c>
      <c r="I45" s="50">
        <f t="shared" si="16"/>
        <v>33074128.34</v>
      </c>
      <c r="J45" s="50">
        <f t="shared" si="16"/>
        <v>23702977.5</v>
      </c>
      <c r="K45" s="50">
        <f t="shared" si="16"/>
        <v>23188203.129999999</v>
      </c>
      <c r="L45" s="50">
        <f t="shared" si="16"/>
        <v>35728696.68</v>
      </c>
      <c r="M45" s="50">
        <f t="shared" si="16"/>
        <v>35728696.68</v>
      </c>
      <c r="N45" s="50">
        <f t="shared" si="16"/>
        <v>35728696.68</v>
      </c>
      <c r="O45" s="50">
        <f t="shared" si="16"/>
        <v>35728696.68</v>
      </c>
      <c r="P45" s="50">
        <f t="shared" si="16"/>
        <v>35728696.68</v>
      </c>
      <c r="Q45" s="50">
        <f t="shared" si="16"/>
        <v>35728696.68</v>
      </c>
    </row>
    <row r="46" spans="1:17" s="39" customFormat="1" x14ac:dyDescent="0.25">
      <c r="A46" s="168"/>
      <c r="B46" s="186"/>
      <c r="C46" s="174"/>
      <c r="D46" s="37" t="s">
        <v>18</v>
      </c>
      <c r="E46" s="50">
        <f t="shared" si="14"/>
        <v>0</v>
      </c>
      <c r="F46" s="50">
        <v>0</v>
      </c>
      <c r="G46" s="50">
        <v>0</v>
      </c>
      <c r="H46" s="50">
        <v>0</v>
      </c>
      <c r="I46" s="50">
        <v>0</v>
      </c>
      <c r="J46" s="50">
        <v>0</v>
      </c>
      <c r="K46" s="50">
        <v>0</v>
      </c>
      <c r="L46" s="50">
        <v>0</v>
      </c>
      <c r="M46" s="50">
        <v>0</v>
      </c>
      <c r="N46" s="50">
        <v>0</v>
      </c>
      <c r="O46" s="50">
        <v>0</v>
      </c>
      <c r="P46" s="50">
        <v>0</v>
      </c>
      <c r="Q46" s="50">
        <v>0</v>
      </c>
    </row>
    <row r="47" spans="1:17" s="39" customFormat="1" ht="31.5" x14ac:dyDescent="0.25">
      <c r="A47" s="168"/>
      <c r="B47" s="186"/>
      <c r="C47" s="174"/>
      <c r="D47" s="37" t="s">
        <v>19</v>
      </c>
      <c r="E47" s="50">
        <f t="shared" si="14"/>
        <v>507362</v>
      </c>
      <c r="F47" s="50">
        <v>0</v>
      </c>
      <c r="G47" s="50">
        <v>507362</v>
      </c>
      <c r="H47" s="50">
        <v>0</v>
      </c>
      <c r="I47" s="50">
        <v>0</v>
      </c>
      <c r="J47" s="50">
        <v>0</v>
      </c>
      <c r="K47" s="50">
        <v>0</v>
      </c>
      <c r="L47" s="50">
        <v>0</v>
      </c>
      <c r="M47" s="50">
        <v>0</v>
      </c>
      <c r="N47" s="50">
        <v>0</v>
      </c>
      <c r="O47" s="50">
        <v>0</v>
      </c>
      <c r="P47" s="50">
        <v>0</v>
      </c>
      <c r="Q47" s="50">
        <v>0</v>
      </c>
    </row>
    <row r="48" spans="1:17" s="39" customFormat="1" x14ac:dyDescent="0.25">
      <c r="A48" s="168"/>
      <c r="B48" s="186"/>
      <c r="C48" s="174"/>
      <c r="D48" s="37" t="s">
        <v>20</v>
      </c>
      <c r="E48" s="50">
        <f t="shared" si="14"/>
        <v>385826356.37</v>
      </c>
      <c r="F48" s="50">
        <v>30170407.989999998</v>
      </c>
      <c r="G48" s="50">
        <v>28829839.84</v>
      </c>
      <c r="H48" s="50">
        <f>32488619.49-H47</f>
        <v>32488619.489999998</v>
      </c>
      <c r="I48" s="50">
        <f>33124128.34-50000</f>
        <v>33074128.34</v>
      </c>
      <c r="J48" s="50">
        <v>23702977.5</v>
      </c>
      <c r="K48" s="50">
        <v>23188203.129999999</v>
      </c>
      <c r="L48" s="50">
        <v>35728696.68</v>
      </c>
      <c r="M48" s="50">
        <v>35728696.68</v>
      </c>
      <c r="N48" s="50">
        <v>35728696.68</v>
      </c>
      <c r="O48" s="50">
        <v>35728696.68</v>
      </c>
      <c r="P48" s="50">
        <v>35728696.68</v>
      </c>
      <c r="Q48" s="50">
        <v>35728696.68</v>
      </c>
    </row>
    <row r="49" spans="1:21" s="39" customFormat="1" ht="31.5" x14ac:dyDescent="0.25">
      <c r="A49" s="169"/>
      <c r="B49" s="187"/>
      <c r="C49" s="175"/>
      <c r="D49" s="37" t="s">
        <v>21</v>
      </c>
      <c r="E49" s="50">
        <f t="shared" si="14"/>
        <v>0</v>
      </c>
      <c r="F49" s="50">
        <v>0</v>
      </c>
      <c r="G49" s="50">
        <v>0</v>
      </c>
      <c r="H49" s="50">
        <v>0</v>
      </c>
      <c r="I49" s="50">
        <v>0</v>
      </c>
      <c r="J49" s="50">
        <v>0</v>
      </c>
      <c r="K49" s="50">
        <v>0</v>
      </c>
      <c r="L49" s="50">
        <v>0</v>
      </c>
      <c r="M49" s="50">
        <v>0</v>
      </c>
      <c r="N49" s="50">
        <v>0</v>
      </c>
      <c r="O49" s="50">
        <v>0</v>
      </c>
      <c r="P49" s="50">
        <v>0</v>
      </c>
      <c r="Q49" s="50">
        <v>0</v>
      </c>
    </row>
    <row r="50" spans="1:21" s="39" customFormat="1" ht="15.75" customHeight="1" x14ac:dyDescent="0.25">
      <c r="A50" s="167"/>
      <c r="B50" s="170" t="s">
        <v>133</v>
      </c>
      <c r="C50" s="173"/>
      <c r="D50" s="37" t="s">
        <v>36</v>
      </c>
      <c r="E50" s="50">
        <f t="shared" si="14"/>
        <v>400654548.37</v>
      </c>
      <c r="F50" s="50">
        <f>F51+F52+F53+F54</f>
        <v>33379737.989999998</v>
      </c>
      <c r="G50" s="50">
        <f t="shared" ref="G50:Q50" si="17">G51+G52+G53+G54</f>
        <v>33160701.84</v>
      </c>
      <c r="H50" s="50">
        <f t="shared" si="17"/>
        <v>33644619.489999995</v>
      </c>
      <c r="I50" s="50">
        <f t="shared" si="17"/>
        <v>33506128.34</v>
      </c>
      <c r="J50" s="50">
        <f t="shared" si="17"/>
        <v>23702977.5</v>
      </c>
      <c r="K50" s="50">
        <f t="shared" si="17"/>
        <v>23188203.129999999</v>
      </c>
      <c r="L50" s="50">
        <f t="shared" si="17"/>
        <v>36678696.68</v>
      </c>
      <c r="M50" s="50">
        <f t="shared" si="17"/>
        <v>36678696.68</v>
      </c>
      <c r="N50" s="50">
        <f t="shared" si="17"/>
        <v>36678696.68</v>
      </c>
      <c r="O50" s="50">
        <f t="shared" si="17"/>
        <v>36678696.68</v>
      </c>
      <c r="P50" s="50">
        <f t="shared" si="17"/>
        <v>36678696.68</v>
      </c>
      <c r="Q50" s="50">
        <f t="shared" si="17"/>
        <v>36678696.68</v>
      </c>
    </row>
    <row r="51" spans="1:21" s="39" customFormat="1" x14ac:dyDescent="0.25">
      <c r="A51" s="168"/>
      <c r="B51" s="171"/>
      <c r="C51" s="174"/>
      <c r="D51" s="37" t="s">
        <v>18</v>
      </c>
      <c r="E51" s="50">
        <f t="shared" si="14"/>
        <v>0</v>
      </c>
      <c r="F51" s="50">
        <f>F41+F46</f>
        <v>0</v>
      </c>
      <c r="G51" s="50">
        <f t="shared" ref="G51:Q54" si="18">G41+G46</f>
        <v>0</v>
      </c>
      <c r="H51" s="50">
        <f t="shared" si="18"/>
        <v>0</v>
      </c>
      <c r="I51" s="50">
        <f t="shared" si="18"/>
        <v>0</v>
      </c>
      <c r="J51" s="50">
        <f t="shared" si="18"/>
        <v>0</v>
      </c>
      <c r="K51" s="50">
        <f t="shared" si="18"/>
        <v>0</v>
      </c>
      <c r="L51" s="50">
        <f t="shared" si="18"/>
        <v>0</v>
      </c>
      <c r="M51" s="50">
        <f t="shared" si="18"/>
        <v>0</v>
      </c>
      <c r="N51" s="50">
        <f t="shared" si="18"/>
        <v>0</v>
      </c>
      <c r="O51" s="50">
        <f t="shared" si="18"/>
        <v>0</v>
      </c>
      <c r="P51" s="50">
        <f t="shared" si="18"/>
        <v>0</v>
      </c>
      <c r="Q51" s="50">
        <f t="shared" si="18"/>
        <v>0</v>
      </c>
    </row>
    <row r="52" spans="1:21" s="39" customFormat="1" ht="31.5" x14ac:dyDescent="0.25">
      <c r="A52" s="168"/>
      <c r="B52" s="171"/>
      <c r="C52" s="174"/>
      <c r="D52" s="37" t="s">
        <v>19</v>
      </c>
      <c r="E52" s="50">
        <f t="shared" si="14"/>
        <v>3707362</v>
      </c>
      <c r="F52" s="50">
        <f t="shared" ref="F52:L54" si="19">F42+F47</f>
        <v>400000</v>
      </c>
      <c r="G52" s="50">
        <f t="shared" si="19"/>
        <v>2907362</v>
      </c>
      <c r="H52" s="50">
        <f t="shared" si="18"/>
        <v>400000</v>
      </c>
      <c r="I52" s="50">
        <f t="shared" si="18"/>
        <v>0</v>
      </c>
      <c r="J52" s="50">
        <f t="shared" si="19"/>
        <v>0</v>
      </c>
      <c r="K52" s="50">
        <f t="shared" si="19"/>
        <v>0</v>
      </c>
      <c r="L52" s="50">
        <f t="shared" si="19"/>
        <v>0</v>
      </c>
      <c r="M52" s="50">
        <f t="shared" si="18"/>
        <v>0</v>
      </c>
      <c r="N52" s="50">
        <f t="shared" si="18"/>
        <v>0</v>
      </c>
      <c r="O52" s="50">
        <f t="shared" si="18"/>
        <v>0</v>
      </c>
      <c r="P52" s="50">
        <f t="shared" si="18"/>
        <v>0</v>
      </c>
      <c r="Q52" s="50">
        <f t="shared" si="18"/>
        <v>0</v>
      </c>
    </row>
    <row r="53" spans="1:21" s="39" customFormat="1" x14ac:dyDescent="0.25">
      <c r="A53" s="168"/>
      <c r="B53" s="171"/>
      <c r="C53" s="174"/>
      <c r="D53" s="37" t="s">
        <v>20</v>
      </c>
      <c r="E53" s="50">
        <f t="shared" si="14"/>
        <v>396947186.37</v>
      </c>
      <c r="F53" s="50">
        <f t="shared" si="19"/>
        <v>32979737.989999998</v>
      </c>
      <c r="G53" s="50">
        <f t="shared" si="19"/>
        <v>30253339.84</v>
      </c>
      <c r="H53" s="50">
        <f t="shared" si="18"/>
        <v>33244619.489999998</v>
      </c>
      <c r="I53" s="50">
        <f t="shared" si="18"/>
        <v>33506128.34</v>
      </c>
      <c r="J53" s="50">
        <f t="shared" si="19"/>
        <v>23702977.5</v>
      </c>
      <c r="K53" s="50">
        <f t="shared" si="19"/>
        <v>23188203.129999999</v>
      </c>
      <c r="L53" s="50">
        <f t="shared" si="19"/>
        <v>36678696.68</v>
      </c>
      <c r="M53" s="50">
        <f t="shared" si="18"/>
        <v>36678696.68</v>
      </c>
      <c r="N53" s="50">
        <f t="shared" si="18"/>
        <v>36678696.68</v>
      </c>
      <c r="O53" s="50">
        <f t="shared" si="18"/>
        <v>36678696.68</v>
      </c>
      <c r="P53" s="50">
        <f t="shared" si="18"/>
        <v>36678696.68</v>
      </c>
      <c r="Q53" s="50">
        <f t="shared" si="18"/>
        <v>36678696.68</v>
      </c>
    </row>
    <row r="54" spans="1:21" s="39" customFormat="1" ht="31.5" x14ac:dyDescent="0.25">
      <c r="A54" s="169"/>
      <c r="B54" s="172"/>
      <c r="C54" s="175"/>
      <c r="D54" s="37" t="s">
        <v>21</v>
      </c>
      <c r="E54" s="50">
        <f t="shared" si="14"/>
        <v>0</v>
      </c>
      <c r="F54" s="50">
        <f t="shared" si="19"/>
        <v>0</v>
      </c>
      <c r="G54" s="50">
        <f t="shared" si="19"/>
        <v>0</v>
      </c>
      <c r="H54" s="50">
        <f t="shared" si="18"/>
        <v>0</v>
      </c>
      <c r="I54" s="50">
        <f t="shared" si="18"/>
        <v>0</v>
      </c>
      <c r="J54" s="50">
        <f t="shared" si="19"/>
        <v>0</v>
      </c>
      <c r="K54" s="50">
        <f t="shared" si="19"/>
        <v>0</v>
      </c>
      <c r="L54" s="50">
        <f t="shared" si="19"/>
        <v>0</v>
      </c>
      <c r="M54" s="50">
        <f t="shared" si="18"/>
        <v>0</v>
      </c>
      <c r="N54" s="50">
        <f t="shared" si="18"/>
        <v>0</v>
      </c>
      <c r="O54" s="50">
        <f t="shared" si="18"/>
        <v>0</v>
      </c>
      <c r="P54" s="50">
        <f t="shared" si="18"/>
        <v>0</v>
      </c>
      <c r="Q54" s="50">
        <f t="shared" si="18"/>
        <v>0</v>
      </c>
    </row>
    <row r="55" spans="1:21" s="39" customFormat="1" x14ac:dyDescent="0.25">
      <c r="A55" s="182" t="s">
        <v>134</v>
      </c>
      <c r="B55" s="183"/>
      <c r="C55" s="183"/>
      <c r="D55" s="183"/>
      <c r="E55" s="183"/>
      <c r="F55" s="183"/>
      <c r="G55" s="183"/>
      <c r="H55" s="183"/>
      <c r="I55" s="183"/>
      <c r="J55" s="183"/>
      <c r="K55" s="183"/>
      <c r="L55" s="183"/>
      <c r="M55" s="183"/>
      <c r="N55" s="183"/>
      <c r="O55" s="183"/>
      <c r="P55" s="183"/>
      <c r="Q55" s="184"/>
    </row>
    <row r="56" spans="1:21" s="63" customFormat="1" ht="15" customHeight="1" x14ac:dyDescent="0.25">
      <c r="A56" s="163" t="s">
        <v>135</v>
      </c>
      <c r="B56" s="163" t="s">
        <v>207</v>
      </c>
      <c r="C56" s="163" t="s">
        <v>97</v>
      </c>
      <c r="D56" s="22" t="s">
        <v>36</v>
      </c>
      <c r="E56" s="65">
        <f t="shared" ref="E56:E87" si="20">SUM(F56:Q56)</f>
        <v>2010743.42</v>
      </c>
      <c r="F56" s="65">
        <f>F57+F58+F59+F60</f>
        <v>36217.11</v>
      </c>
      <c r="G56" s="65">
        <f t="shared" ref="G56:Q56" si="21">G57+G58+G59+G60</f>
        <v>332526.32</v>
      </c>
      <c r="H56" s="50">
        <f>H57+H58+H59+H60</f>
        <v>406631.58</v>
      </c>
      <c r="I56" s="50">
        <f t="shared" ref="I56:K56" si="22">I57+I58+I59+I60</f>
        <v>410421.05</v>
      </c>
      <c r="J56" s="50">
        <f t="shared" si="22"/>
        <v>413052.63</v>
      </c>
      <c r="K56" s="50">
        <f t="shared" si="22"/>
        <v>411894.73</v>
      </c>
      <c r="L56" s="65">
        <f t="shared" si="21"/>
        <v>0</v>
      </c>
      <c r="M56" s="65">
        <f t="shared" si="21"/>
        <v>0</v>
      </c>
      <c r="N56" s="65">
        <f t="shared" si="21"/>
        <v>0</v>
      </c>
      <c r="O56" s="65">
        <f t="shared" si="21"/>
        <v>0</v>
      </c>
      <c r="P56" s="65">
        <f t="shared" si="21"/>
        <v>0</v>
      </c>
      <c r="Q56" s="65">
        <f t="shared" si="21"/>
        <v>0</v>
      </c>
      <c r="R56" s="62"/>
      <c r="S56" s="62"/>
      <c r="T56" s="62"/>
      <c r="U56" s="62"/>
    </row>
    <row r="57" spans="1:21" s="63" customFormat="1" x14ac:dyDescent="0.25">
      <c r="A57" s="164"/>
      <c r="B57" s="164"/>
      <c r="C57" s="164"/>
      <c r="D57" s="22" t="s">
        <v>18</v>
      </c>
      <c r="E57" s="65">
        <f t="shared" si="20"/>
        <v>126300</v>
      </c>
      <c r="F57" s="65">
        <v>5500</v>
      </c>
      <c r="G57" s="65">
        <v>0</v>
      </c>
      <c r="H57" s="50">
        <v>20600</v>
      </c>
      <c r="I57" s="50">
        <v>33400</v>
      </c>
      <c r="J57" s="50">
        <v>33400</v>
      </c>
      <c r="K57" s="50">
        <v>33400</v>
      </c>
      <c r="L57" s="65">
        <v>0</v>
      </c>
      <c r="M57" s="65">
        <v>0</v>
      </c>
      <c r="N57" s="65">
        <v>0</v>
      </c>
      <c r="O57" s="65">
        <v>0</v>
      </c>
      <c r="P57" s="65">
        <v>0</v>
      </c>
      <c r="Q57" s="65">
        <v>0</v>
      </c>
      <c r="R57" s="62"/>
      <c r="S57" s="62"/>
      <c r="T57" s="62"/>
      <c r="U57" s="62"/>
    </row>
    <row r="58" spans="1:21" s="63" customFormat="1" ht="31.5" x14ac:dyDescent="0.25">
      <c r="A58" s="164"/>
      <c r="B58" s="164"/>
      <c r="C58" s="164"/>
      <c r="D58" s="22" t="s">
        <v>19</v>
      </c>
      <c r="E58" s="65">
        <f t="shared" si="20"/>
        <v>1783906.25</v>
      </c>
      <c r="F58" s="65">
        <v>28906.25</v>
      </c>
      <c r="G58" s="65">
        <v>315900</v>
      </c>
      <c r="H58" s="50">
        <f>365766.92-66.92</f>
        <v>365700</v>
      </c>
      <c r="I58" s="50">
        <v>356500</v>
      </c>
      <c r="J58" s="50">
        <v>359000</v>
      </c>
      <c r="K58" s="50">
        <v>357900</v>
      </c>
      <c r="L58" s="65">
        <v>0</v>
      </c>
      <c r="M58" s="65">
        <v>0</v>
      </c>
      <c r="N58" s="65">
        <v>0</v>
      </c>
      <c r="O58" s="65">
        <v>0</v>
      </c>
      <c r="P58" s="65">
        <v>0</v>
      </c>
      <c r="Q58" s="65">
        <v>0</v>
      </c>
      <c r="R58" s="62"/>
      <c r="S58" s="62"/>
      <c r="T58" s="62"/>
      <c r="U58" s="62"/>
    </row>
    <row r="59" spans="1:21" s="63" customFormat="1" x14ac:dyDescent="0.25">
      <c r="A59" s="164"/>
      <c r="B59" s="164"/>
      <c r="C59" s="164"/>
      <c r="D59" s="22" t="s">
        <v>20</v>
      </c>
      <c r="E59" s="65">
        <f t="shared" si="20"/>
        <v>100537.17000000001</v>
      </c>
      <c r="F59" s="65">
        <v>1810.86</v>
      </c>
      <c r="G59" s="65">
        <v>16626.32</v>
      </c>
      <c r="H59" s="50">
        <f>20335.1-3.52</f>
        <v>20331.579999999998</v>
      </c>
      <c r="I59" s="50">
        <v>20521.050000000003</v>
      </c>
      <c r="J59" s="50">
        <v>20652.629999999997</v>
      </c>
      <c r="K59" s="50">
        <v>20594.730000000003</v>
      </c>
      <c r="L59" s="65">
        <v>0</v>
      </c>
      <c r="M59" s="65">
        <v>0</v>
      </c>
      <c r="N59" s="65">
        <v>0</v>
      </c>
      <c r="O59" s="65">
        <v>0</v>
      </c>
      <c r="P59" s="65">
        <v>0</v>
      </c>
      <c r="Q59" s="65">
        <v>0</v>
      </c>
      <c r="R59" s="62"/>
      <c r="S59" s="62"/>
      <c r="T59" s="62"/>
      <c r="U59" s="62"/>
    </row>
    <row r="60" spans="1:21" s="63" customFormat="1" ht="31.5" x14ac:dyDescent="0.25">
      <c r="A60" s="165"/>
      <c r="B60" s="165"/>
      <c r="C60" s="165"/>
      <c r="D60" s="22" t="s">
        <v>21</v>
      </c>
      <c r="E60" s="65">
        <f t="shared" si="20"/>
        <v>0</v>
      </c>
      <c r="F60" s="65">
        <v>0</v>
      </c>
      <c r="G60" s="65">
        <v>0</v>
      </c>
      <c r="H60" s="50">
        <v>0</v>
      </c>
      <c r="I60" s="50">
        <v>0</v>
      </c>
      <c r="J60" s="50">
        <v>0</v>
      </c>
      <c r="K60" s="50">
        <v>0</v>
      </c>
      <c r="L60" s="65">
        <v>0</v>
      </c>
      <c r="M60" s="65">
        <v>0</v>
      </c>
      <c r="N60" s="65">
        <v>0</v>
      </c>
      <c r="O60" s="65">
        <v>0</v>
      </c>
      <c r="P60" s="65">
        <v>0</v>
      </c>
      <c r="Q60" s="65">
        <v>0</v>
      </c>
      <c r="R60" s="62"/>
      <c r="S60" s="62"/>
      <c r="T60" s="62"/>
      <c r="U60" s="62"/>
    </row>
    <row r="61" spans="1:21" s="63" customFormat="1" ht="15" customHeight="1" x14ac:dyDescent="0.25">
      <c r="A61" s="162" t="s">
        <v>170</v>
      </c>
      <c r="B61" s="162" t="s">
        <v>208</v>
      </c>
      <c r="C61" s="162" t="s">
        <v>97</v>
      </c>
      <c r="D61" s="22" t="s">
        <v>36</v>
      </c>
      <c r="E61" s="65">
        <f t="shared" si="20"/>
        <v>0</v>
      </c>
      <c r="F61" s="65">
        <f>F62+F63+F64+F65</f>
        <v>0</v>
      </c>
      <c r="G61" s="65">
        <f t="shared" ref="G61:Q61" si="23">G62+G63+G64+G65</f>
        <v>0</v>
      </c>
      <c r="H61" s="50">
        <f t="shared" si="23"/>
        <v>0</v>
      </c>
      <c r="I61" s="65">
        <f t="shared" si="23"/>
        <v>0</v>
      </c>
      <c r="J61" s="65">
        <f t="shared" si="23"/>
        <v>0</v>
      </c>
      <c r="K61" s="65">
        <f t="shared" si="23"/>
        <v>0</v>
      </c>
      <c r="L61" s="65">
        <f t="shared" si="23"/>
        <v>0</v>
      </c>
      <c r="M61" s="65">
        <f t="shared" si="23"/>
        <v>0</v>
      </c>
      <c r="N61" s="65">
        <f t="shared" si="23"/>
        <v>0</v>
      </c>
      <c r="O61" s="65">
        <f t="shared" si="23"/>
        <v>0</v>
      </c>
      <c r="P61" s="65">
        <f t="shared" si="23"/>
        <v>0</v>
      </c>
      <c r="Q61" s="65">
        <f t="shared" si="23"/>
        <v>0</v>
      </c>
      <c r="R61" s="62"/>
      <c r="S61" s="62"/>
      <c r="T61" s="62"/>
      <c r="U61" s="62"/>
    </row>
    <row r="62" spans="1:21" s="63" customFormat="1" x14ac:dyDescent="0.25">
      <c r="A62" s="162"/>
      <c r="B62" s="162"/>
      <c r="C62" s="162"/>
      <c r="D62" s="22" t="s">
        <v>18</v>
      </c>
      <c r="E62" s="65">
        <f t="shared" si="20"/>
        <v>0</v>
      </c>
      <c r="F62" s="65">
        <v>0</v>
      </c>
      <c r="G62" s="65">
        <v>0</v>
      </c>
      <c r="H62" s="50">
        <v>0</v>
      </c>
      <c r="I62" s="65">
        <v>0</v>
      </c>
      <c r="J62" s="65">
        <v>0</v>
      </c>
      <c r="K62" s="65">
        <v>0</v>
      </c>
      <c r="L62" s="65">
        <v>0</v>
      </c>
      <c r="M62" s="65">
        <v>0</v>
      </c>
      <c r="N62" s="65">
        <v>0</v>
      </c>
      <c r="O62" s="65">
        <v>0</v>
      </c>
      <c r="P62" s="65">
        <v>0</v>
      </c>
      <c r="Q62" s="65">
        <v>0</v>
      </c>
      <c r="R62" s="62"/>
      <c r="S62" s="62"/>
      <c r="T62" s="62"/>
      <c r="U62" s="62"/>
    </row>
    <row r="63" spans="1:21" s="63" customFormat="1" ht="31.5" x14ac:dyDescent="0.25">
      <c r="A63" s="162"/>
      <c r="B63" s="162"/>
      <c r="C63" s="162"/>
      <c r="D63" s="22" t="s">
        <v>19</v>
      </c>
      <c r="E63" s="65">
        <f t="shared" si="20"/>
        <v>0</v>
      </c>
      <c r="F63" s="65">
        <v>0</v>
      </c>
      <c r="G63" s="65">
        <v>0</v>
      </c>
      <c r="H63" s="50">
        <v>0</v>
      </c>
      <c r="I63" s="65">
        <v>0</v>
      </c>
      <c r="J63" s="65">
        <v>0</v>
      </c>
      <c r="K63" s="65">
        <v>0</v>
      </c>
      <c r="L63" s="65">
        <v>0</v>
      </c>
      <c r="M63" s="65">
        <v>0</v>
      </c>
      <c r="N63" s="65">
        <v>0</v>
      </c>
      <c r="O63" s="65">
        <v>0</v>
      </c>
      <c r="P63" s="65">
        <v>0</v>
      </c>
      <c r="Q63" s="65">
        <v>0</v>
      </c>
      <c r="R63" s="62"/>
      <c r="S63" s="62"/>
      <c r="T63" s="62"/>
      <c r="U63" s="62"/>
    </row>
    <row r="64" spans="1:21" s="63" customFormat="1" x14ac:dyDescent="0.25">
      <c r="A64" s="162"/>
      <c r="B64" s="162"/>
      <c r="C64" s="162"/>
      <c r="D64" s="22" t="s">
        <v>20</v>
      </c>
      <c r="E64" s="65">
        <f t="shared" si="20"/>
        <v>0</v>
      </c>
      <c r="F64" s="65">
        <v>0</v>
      </c>
      <c r="G64" s="65">
        <v>0</v>
      </c>
      <c r="H64" s="50">
        <v>0</v>
      </c>
      <c r="I64" s="65">
        <v>0</v>
      </c>
      <c r="J64" s="65">
        <v>0</v>
      </c>
      <c r="K64" s="65">
        <v>0</v>
      </c>
      <c r="L64" s="65">
        <v>0</v>
      </c>
      <c r="M64" s="65">
        <v>0</v>
      </c>
      <c r="N64" s="65">
        <v>0</v>
      </c>
      <c r="O64" s="65">
        <v>0</v>
      </c>
      <c r="P64" s="65">
        <v>0</v>
      </c>
      <c r="Q64" s="65">
        <v>0</v>
      </c>
      <c r="R64" s="62"/>
      <c r="S64" s="62"/>
      <c r="T64" s="62"/>
      <c r="U64" s="62"/>
    </row>
    <row r="65" spans="1:21" s="63" customFormat="1" ht="31.5" x14ac:dyDescent="0.25">
      <c r="A65" s="162"/>
      <c r="B65" s="162"/>
      <c r="C65" s="162"/>
      <c r="D65" s="22" t="s">
        <v>21</v>
      </c>
      <c r="E65" s="65">
        <f t="shared" si="20"/>
        <v>0</v>
      </c>
      <c r="F65" s="65">
        <v>0</v>
      </c>
      <c r="G65" s="65">
        <v>0</v>
      </c>
      <c r="H65" s="50">
        <v>0</v>
      </c>
      <c r="I65" s="65">
        <v>0</v>
      </c>
      <c r="J65" s="65">
        <v>0</v>
      </c>
      <c r="K65" s="65">
        <v>0</v>
      </c>
      <c r="L65" s="65">
        <v>0</v>
      </c>
      <c r="M65" s="65">
        <v>0</v>
      </c>
      <c r="N65" s="65">
        <v>0</v>
      </c>
      <c r="O65" s="65">
        <v>0</v>
      </c>
      <c r="P65" s="65">
        <v>0</v>
      </c>
      <c r="Q65" s="65">
        <v>0</v>
      </c>
      <c r="R65" s="64"/>
      <c r="S65" s="64"/>
      <c r="T65" s="64"/>
      <c r="U65" s="64"/>
    </row>
    <row r="66" spans="1:21" s="63" customFormat="1" ht="15" customHeight="1" x14ac:dyDescent="0.25">
      <c r="A66" s="162" t="s">
        <v>217</v>
      </c>
      <c r="B66" s="162" t="s">
        <v>209</v>
      </c>
      <c r="C66" s="162" t="s">
        <v>97</v>
      </c>
      <c r="D66" s="22" t="s">
        <v>36</v>
      </c>
      <c r="E66" s="65">
        <f t="shared" si="20"/>
        <v>0</v>
      </c>
      <c r="F66" s="65">
        <f>F67+F68+F69+F70</f>
        <v>0</v>
      </c>
      <c r="G66" s="65">
        <f t="shared" ref="G66:Q66" si="24">G67+G68+G69+G70</f>
        <v>0</v>
      </c>
      <c r="H66" s="50">
        <f t="shared" si="24"/>
        <v>0</v>
      </c>
      <c r="I66" s="65">
        <f t="shared" si="24"/>
        <v>0</v>
      </c>
      <c r="J66" s="65">
        <f t="shared" si="24"/>
        <v>0</v>
      </c>
      <c r="K66" s="65">
        <f t="shared" si="24"/>
        <v>0</v>
      </c>
      <c r="L66" s="65">
        <f t="shared" si="24"/>
        <v>0</v>
      </c>
      <c r="M66" s="65">
        <f t="shared" si="24"/>
        <v>0</v>
      </c>
      <c r="N66" s="65">
        <f t="shared" si="24"/>
        <v>0</v>
      </c>
      <c r="O66" s="65">
        <f t="shared" si="24"/>
        <v>0</v>
      </c>
      <c r="P66" s="65">
        <f t="shared" si="24"/>
        <v>0</v>
      </c>
      <c r="Q66" s="65">
        <f t="shared" si="24"/>
        <v>0</v>
      </c>
      <c r="R66" s="64"/>
      <c r="S66" s="64"/>
      <c r="T66" s="64"/>
      <c r="U66" s="64"/>
    </row>
    <row r="67" spans="1:21" s="63" customFormat="1" x14ac:dyDescent="0.25">
      <c r="A67" s="162"/>
      <c r="B67" s="162"/>
      <c r="C67" s="162"/>
      <c r="D67" s="22" t="s">
        <v>18</v>
      </c>
      <c r="E67" s="65">
        <f t="shared" si="20"/>
        <v>0</v>
      </c>
      <c r="F67" s="65">
        <v>0</v>
      </c>
      <c r="G67" s="65">
        <v>0</v>
      </c>
      <c r="H67" s="50">
        <v>0</v>
      </c>
      <c r="I67" s="65">
        <v>0</v>
      </c>
      <c r="J67" s="65">
        <v>0</v>
      </c>
      <c r="K67" s="65">
        <v>0</v>
      </c>
      <c r="L67" s="65">
        <v>0</v>
      </c>
      <c r="M67" s="65">
        <v>0</v>
      </c>
      <c r="N67" s="65">
        <v>0</v>
      </c>
      <c r="O67" s="65">
        <v>0</v>
      </c>
      <c r="P67" s="65">
        <v>0</v>
      </c>
      <c r="Q67" s="65">
        <v>0</v>
      </c>
      <c r="R67" s="64"/>
      <c r="S67" s="64"/>
      <c r="T67" s="64"/>
      <c r="U67" s="64"/>
    </row>
    <row r="68" spans="1:21" s="63" customFormat="1" ht="31.5" x14ac:dyDescent="0.25">
      <c r="A68" s="162"/>
      <c r="B68" s="162"/>
      <c r="C68" s="162"/>
      <c r="D68" s="22" t="s">
        <v>19</v>
      </c>
      <c r="E68" s="65">
        <f t="shared" si="20"/>
        <v>0</v>
      </c>
      <c r="F68" s="65">
        <v>0</v>
      </c>
      <c r="G68" s="65">
        <v>0</v>
      </c>
      <c r="H68" s="50">
        <v>0</v>
      </c>
      <c r="I68" s="65">
        <v>0</v>
      </c>
      <c r="J68" s="65">
        <v>0</v>
      </c>
      <c r="K68" s="65">
        <v>0</v>
      </c>
      <c r="L68" s="65">
        <v>0</v>
      </c>
      <c r="M68" s="65">
        <v>0</v>
      </c>
      <c r="N68" s="65">
        <v>0</v>
      </c>
      <c r="O68" s="65">
        <v>0</v>
      </c>
      <c r="P68" s="65">
        <v>0</v>
      </c>
      <c r="Q68" s="65">
        <v>0</v>
      </c>
      <c r="R68" s="64"/>
      <c r="S68" s="64"/>
      <c r="T68" s="64"/>
      <c r="U68" s="64"/>
    </row>
    <row r="69" spans="1:21" s="63" customFormat="1" x14ac:dyDescent="0.25">
      <c r="A69" s="162"/>
      <c r="B69" s="162"/>
      <c r="C69" s="162"/>
      <c r="D69" s="22" t="s">
        <v>20</v>
      </c>
      <c r="E69" s="65">
        <f t="shared" si="20"/>
        <v>0</v>
      </c>
      <c r="F69" s="65">
        <v>0</v>
      </c>
      <c r="G69" s="65">
        <v>0</v>
      </c>
      <c r="H69" s="50">
        <v>0</v>
      </c>
      <c r="I69" s="65">
        <v>0</v>
      </c>
      <c r="J69" s="65">
        <v>0</v>
      </c>
      <c r="K69" s="65">
        <v>0</v>
      </c>
      <c r="L69" s="65">
        <v>0</v>
      </c>
      <c r="M69" s="65">
        <v>0</v>
      </c>
      <c r="N69" s="65">
        <v>0</v>
      </c>
      <c r="O69" s="65">
        <v>0</v>
      </c>
      <c r="P69" s="65">
        <v>0</v>
      </c>
      <c r="Q69" s="65">
        <v>0</v>
      </c>
      <c r="R69" s="64"/>
      <c r="S69" s="64"/>
      <c r="T69" s="64"/>
      <c r="U69" s="64"/>
    </row>
    <row r="70" spans="1:21" s="63" customFormat="1" ht="31.5" x14ac:dyDescent="0.25">
      <c r="A70" s="162"/>
      <c r="B70" s="162"/>
      <c r="C70" s="162"/>
      <c r="D70" s="22" t="s">
        <v>21</v>
      </c>
      <c r="E70" s="65">
        <f t="shared" si="20"/>
        <v>0</v>
      </c>
      <c r="F70" s="65">
        <v>0</v>
      </c>
      <c r="G70" s="65">
        <v>0</v>
      </c>
      <c r="H70" s="50">
        <v>0</v>
      </c>
      <c r="I70" s="65">
        <v>0</v>
      </c>
      <c r="J70" s="65">
        <v>0</v>
      </c>
      <c r="K70" s="65">
        <v>0</v>
      </c>
      <c r="L70" s="65">
        <v>0</v>
      </c>
      <c r="M70" s="65">
        <v>0</v>
      </c>
      <c r="N70" s="65">
        <v>0</v>
      </c>
      <c r="O70" s="65">
        <v>0</v>
      </c>
      <c r="P70" s="65">
        <v>0</v>
      </c>
      <c r="Q70" s="65">
        <v>0</v>
      </c>
    </row>
    <row r="71" spans="1:21" s="63" customFormat="1" ht="15" customHeight="1" x14ac:dyDescent="0.25">
      <c r="A71" s="162" t="s">
        <v>218</v>
      </c>
      <c r="B71" s="163" t="s">
        <v>210</v>
      </c>
      <c r="C71" s="162" t="s">
        <v>97</v>
      </c>
      <c r="D71" s="22" t="s">
        <v>36</v>
      </c>
      <c r="E71" s="65">
        <f t="shared" si="20"/>
        <v>123016</v>
      </c>
      <c r="F71" s="65">
        <f>F72+F73+F74+F75</f>
        <v>123016</v>
      </c>
      <c r="G71" s="65">
        <f t="shared" ref="G71:Q71" si="25">G72+G73+G74+G75</f>
        <v>0</v>
      </c>
      <c r="H71" s="50">
        <f t="shared" si="25"/>
        <v>0</v>
      </c>
      <c r="I71" s="65">
        <f t="shared" si="25"/>
        <v>0</v>
      </c>
      <c r="J71" s="65">
        <f t="shared" si="25"/>
        <v>0</v>
      </c>
      <c r="K71" s="65">
        <f t="shared" si="25"/>
        <v>0</v>
      </c>
      <c r="L71" s="65">
        <f t="shared" si="25"/>
        <v>0</v>
      </c>
      <c r="M71" s="65">
        <f t="shared" si="25"/>
        <v>0</v>
      </c>
      <c r="N71" s="65">
        <f t="shared" si="25"/>
        <v>0</v>
      </c>
      <c r="O71" s="65">
        <f t="shared" si="25"/>
        <v>0</v>
      </c>
      <c r="P71" s="65">
        <f t="shared" si="25"/>
        <v>0</v>
      </c>
      <c r="Q71" s="65">
        <f t="shared" si="25"/>
        <v>0</v>
      </c>
    </row>
    <row r="72" spans="1:21" s="63" customFormat="1" x14ac:dyDescent="0.25">
      <c r="A72" s="162"/>
      <c r="B72" s="164"/>
      <c r="C72" s="162"/>
      <c r="D72" s="22" t="s">
        <v>18</v>
      </c>
      <c r="E72" s="65">
        <f t="shared" si="20"/>
        <v>0</v>
      </c>
      <c r="F72" s="65">
        <v>0</v>
      </c>
      <c r="G72" s="65">
        <v>0</v>
      </c>
      <c r="H72" s="50">
        <v>0</v>
      </c>
      <c r="I72" s="65">
        <v>0</v>
      </c>
      <c r="J72" s="65">
        <v>0</v>
      </c>
      <c r="K72" s="65">
        <v>0</v>
      </c>
      <c r="L72" s="65">
        <v>0</v>
      </c>
      <c r="M72" s="65">
        <v>0</v>
      </c>
      <c r="N72" s="65">
        <v>0</v>
      </c>
      <c r="O72" s="65">
        <v>0</v>
      </c>
      <c r="P72" s="65">
        <v>0</v>
      </c>
      <c r="Q72" s="65">
        <v>0</v>
      </c>
    </row>
    <row r="73" spans="1:21" s="63" customFormat="1" ht="31.5" x14ac:dyDescent="0.25">
      <c r="A73" s="162"/>
      <c r="B73" s="164"/>
      <c r="C73" s="162"/>
      <c r="D73" s="22" t="s">
        <v>19</v>
      </c>
      <c r="E73" s="65">
        <f t="shared" si="20"/>
        <v>116865</v>
      </c>
      <c r="F73" s="65">
        <v>116865</v>
      </c>
      <c r="G73" s="65">
        <v>0</v>
      </c>
      <c r="H73" s="50">
        <v>0</v>
      </c>
      <c r="I73" s="65">
        <v>0</v>
      </c>
      <c r="J73" s="65">
        <v>0</v>
      </c>
      <c r="K73" s="65">
        <v>0</v>
      </c>
      <c r="L73" s="65">
        <v>0</v>
      </c>
      <c r="M73" s="65">
        <v>0</v>
      </c>
      <c r="N73" s="65">
        <v>0</v>
      </c>
      <c r="O73" s="65">
        <v>0</v>
      </c>
      <c r="P73" s="65">
        <v>0</v>
      </c>
      <c r="Q73" s="65">
        <v>0</v>
      </c>
    </row>
    <row r="74" spans="1:21" s="63" customFormat="1" x14ac:dyDescent="0.25">
      <c r="A74" s="162"/>
      <c r="B74" s="164"/>
      <c r="C74" s="162"/>
      <c r="D74" s="22" t="s">
        <v>20</v>
      </c>
      <c r="E74" s="65">
        <f t="shared" si="20"/>
        <v>6151</v>
      </c>
      <c r="F74" s="65">
        <v>6151</v>
      </c>
      <c r="G74" s="65">
        <v>0</v>
      </c>
      <c r="H74" s="50">
        <v>0</v>
      </c>
      <c r="I74" s="65">
        <v>0</v>
      </c>
      <c r="J74" s="65">
        <v>0</v>
      </c>
      <c r="K74" s="65">
        <v>0</v>
      </c>
      <c r="L74" s="65">
        <v>0</v>
      </c>
      <c r="M74" s="65">
        <v>0</v>
      </c>
      <c r="N74" s="65">
        <v>0</v>
      </c>
      <c r="O74" s="65">
        <v>0</v>
      </c>
      <c r="P74" s="65">
        <v>0</v>
      </c>
      <c r="Q74" s="65">
        <v>0</v>
      </c>
    </row>
    <row r="75" spans="1:21" s="63" customFormat="1" ht="31.5" x14ac:dyDescent="0.25">
      <c r="A75" s="162"/>
      <c r="B75" s="165"/>
      <c r="C75" s="162"/>
      <c r="D75" s="22" t="s">
        <v>21</v>
      </c>
      <c r="E75" s="65">
        <f t="shared" si="20"/>
        <v>0</v>
      </c>
      <c r="F75" s="65">
        <v>0</v>
      </c>
      <c r="G75" s="65">
        <v>0</v>
      </c>
      <c r="H75" s="50">
        <v>0</v>
      </c>
      <c r="I75" s="65">
        <v>0</v>
      </c>
      <c r="J75" s="65">
        <v>0</v>
      </c>
      <c r="K75" s="65">
        <v>0</v>
      </c>
      <c r="L75" s="65">
        <v>0</v>
      </c>
      <c r="M75" s="65">
        <v>0</v>
      </c>
      <c r="N75" s="65">
        <v>0</v>
      </c>
      <c r="O75" s="65">
        <v>0</v>
      </c>
      <c r="P75" s="65">
        <v>0</v>
      </c>
      <c r="Q75" s="65">
        <v>0</v>
      </c>
    </row>
    <row r="76" spans="1:21" s="63" customFormat="1" ht="15" customHeight="1" x14ac:dyDescent="0.25">
      <c r="A76" s="162" t="s">
        <v>219</v>
      </c>
      <c r="B76" s="163" t="s">
        <v>211</v>
      </c>
      <c r="C76" s="162" t="s">
        <v>97</v>
      </c>
      <c r="D76" s="22" t="s">
        <v>36</v>
      </c>
      <c r="E76" s="65">
        <f t="shared" si="20"/>
        <v>0</v>
      </c>
      <c r="F76" s="65">
        <f>F77+F78+F79+F80</f>
        <v>0</v>
      </c>
      <c r="G76" s="65">
        <f t="shared" ref="G76:Q76" si="26">G77+G78+G79+G80</f>
        <v>0</v>
      </c>
      <c r="H76" s="50">
        <f t="shared" si="26"/>
        <v>0</v>
      </c>
      <c r="I76" s="65">
        <f t="shared" si="26"/>
        <v>0</v>
      </c>
      <c r="J76" s="65">
        <f t="shared" si="26"/>
        <v>0</v>
      </c>
      <c r="K76" s="65">
        <f t="shared" si="26"/>
        <v>0</v>
      </c>
      <c r="L76" s="65">
        <f t="shared" si="26"/>
        <v>0</v>
      </c>
      <c r="M76" s="65">
        <f t="shared" si="26"/>
        <v>0</v>
      </c>
      <c r="N76" s="65">
        <f t="shared" si="26"/>
        <v>0</v>
      </c>
      <c r="O76" s="65">
        <f t="shared" si="26"/>
        <v>0</v>
      </c>
      <c r="P76" s="65">
        <f t="shared" si="26"/>
        <v>0</v>
      </c>
      <c r="Q76" s="65">
        <f t="shared" si="26"/>
        <v>0</v>
      </c>
    </row>
    <row r="77" spans="1:21" s="63" customFormat="1" x14ac:dyDescent="0.25">
      <c r="A77" s="162"/>
      <c r="B77" s="164"/>
      <c r="C77" s="162"/>
      <c r="D77" s="22" t="s">
        <v>18</v>
      </c>
      <c r="E77" s="65">
        <f t="shared" si="20"/>
        <v>0</v>
      </c>
      <c r="F77" s="65">
        <v>0</v>
      </c>
      <c r="G77" s="65">
        <v>0</v>
      </c>
      <c r="H77" s="50">
        <v>0</v>
      </c>
      <c r="I77" s="65">
        <v>0</v>
      </c>
      <c r="J77" s="65">
        <v>0</v>
      </c>
      <c r="K77" s="65">
        <v>0</v>
      </c>
      <c r="L77" s="65">
        <v>0</v>
      </c>
      <c r="M77" s="65">
        <v>0</v>
      </c>
      <c r="N77" s="65">
        <v>0</v>
      </c>
      <c r="O77" s="65">
        <v>0</v>
      </c>
      <c r="P77" s="65">
        <v>0</v>
      </c>
      <c r="Q77" s="65">
        <v>0</v>
      </c>
    </row>
    <row r="78" spans="1:21" s="63" customFormat="1" ht="31.5" x14ac:dyDescent="0.25">
      <c r="A78" s="162"/>
      <c r="B78" s="164"/>
      <c r="C78" s="162"/>
      <c r="D78" s="22" t="s">
        <v>19</v>
      </c>
      <c r="E78" s="65">
        <f t="shared" si="20"/>
        <v>0</v>
      </c>
      <c r="F78" s="65">
        <v>0</v>
      </c>
      <c r="G78" s="65">
        <v>0</v>
      </c>
      <c r="H78" s="50">
        <v>0</v>
      </c>
      <c r="I78" s="65">
        <v>0</v>
      </c>
      <c r="J78" s="65">
        <v>0</v>
      </c>
      <c r="K78" s="65">
        <v>0</v>
      </c>
      <c r="L78" s="65">
        <v>0</v>
      </c>
      <c r="M78" s="65">
        <v>0</v>
      </c>
      <c r="N78" s="65">
        <v>0</v>
      </c>
      <c r="O78" s="65">
        <v>0</v>
      </c>
      <c r="P78" s="65">
        <v>0</v>
      </c>
      <c r="Q78" s="65">
        <v>0</v>
      </c>
    </row>
    <row r="79" spans="1:21" s="63" customFormat="1" x14ac:dyDescent="0.25">
      <c r="A79" s="162"/>
      <c r="B79" s="164"/>
      <c r="C79" s="162"/>
      <c r="D79" s="22" t="s">
        <v>20</v>
      </c>
      <c r="E79" s="65">
        <f t="shared" si="20"/>
        <v>0</v>
      </c>
      <c r="F79" s="65">
        <v>0</v>
      </c>
      <c r="G79" s="65">
        <v>0</v>
      </c>
      <c r="H79" s="50">
        <v>0</v>
      </c>
      <c r="I79" s="65">
        <v>0</v>
      </c>
      <c r="J79" s="65">
        <v>0</v>
      </c>
      <c r="K79" s="65">
        <v>0</v>
      </c>
      <c r="L79" s="65">
        <v>0</v>
      </c>
      <c r="M79" s="65">
        <v>0</v>
      </c>
      <c r="N79" s="65">
        <v>0</v>
      </c>
      <c r="O79" s="65">
        <v>0</v>
      </c>
      <c r="P79" s="65">
        <v>0</v>
      </c>
      <c r="Q79" s="65">
        <v>0</v>
      </c>
    </row>
    <row r="80" spans="1:21" s="63" customFormat="1" ht="31.5" x14ac:dyDescent="0.25">
      <c r="A80" s="162"/>
      <c r="B80" s="165"/>
      <c r="C80" s="162"/>
      <c r="D80" s="22" t="s">
        <v>21</v>
      </c>
      <c r="E80" s="65">
        <f t="shared" si="20"/>
        <v>0</v>
      </c>
      <c r="F80" s="65">
        <v>0</v>
      </c>
      <c r="G80" s="65">
        <v>0</v>
      </c>
      <c r="H80" s="50">
        <v>0</v>
      </c>
      <c r="I80" s="65">
        <v>0</v>
      </c>
      <c r="J80" s="65">
        <v>0</v>
      </c>
      <c r="K80" s="65">
        <v>0</v>
      </c>
      <c r="L80" s="65">
        <v>0</v>
      </c>
      <c r="M80" s="65">
        <v>0</v>
      </c>
      <c r="N80" s="65">
        <v>0</v>
      </c>
      <c r="O80" s="65">
        <v>0</v>
      </c>
      <c r="P80" s="65">
        <v>0</v>
      </c>
      <c r="Q80" s="65">
        <v>0</v>
      </c>
    </row>
    <row r="81" spans="1:17" s="63" customFormat="1" ht="15" customHeight="1" x14ac:dyDescent="0.25">
      <c r="A81" s="162" t="s">
        <v>220</v>
      </c>
      <c r="B81" s="163" t="s">
        <v>212</v>
      </c>
      <c r="C81" s="162" t="s">
        <v>97</v>
      </c>
      <c r="D81" s="22" t="s">
        <v>36</v>
      </c>
      <c r="E81" s="65">
        <f t="shared" si="20"/>
        <v>70000</v>
      </c>
      <c r="F81" s="65">
        <f>F82+F83+F84+F85</f>
        <v>70000</v>
      </c>
      <c r="G81" s="65">
        <f t="shared" ref="G81:Q81" si="27">G82+G83+G84+G85</f>
        <v>0</v>
      </c>
      <c r="H81" s="50">
        <f t="shared" si="27"/>
        <v>0</v>
      </c>
      <c r="I81" s="65">
        <f t="shared" si="27"/>
        <v>0</v>
      </c>
      <c r="J81" s="65">
        <f t="shared" si="27"/>
        <v>0</v>
      </c>
      <c r="K81" s="65">
        <f t="shared" si="27"/>
        <v>0</v>
      </c>
      <c r="L81" s="65">
        <f t="shared" si="27"/>
        <v>0</v>
      </c>
      <c r="M81" s="65">
        <f t="shared" si="27"/>
        <v>0</v>
      </c>
      <c r="N81" s="65">
        <f t="shared" si="27"/>
        <v>0</v>
      </c>
      <c r="O81" s="65">
        <f t="shared" si="27"/>
        <v>0</v>
      </c>
      <c r="P81" s="65">
        <f t="shared" si="27"/>
        <v>0</v>
      </c>
      <c r="Q81" s="65">
        <f t="shared" si="27"/>
        <v>0</v>
      </c>
    </row>
    <row r="82" spans="1:17" s="63" customFormat="1" x14ac:dyDescent="0.25">
      <c r="A82" s="162"/>
      <c r="B82" s="164"/>
      <c r="C82" s="162"/>
      <c r="D82" s="22" t="s">
        <v>18</v>
      </c>
      <c r="E82" s="65">
        <f t="shared" si="20"/>
        <v>0</v>
      </c>
      <c r="F82" s="65">
        <v>0</v>
      </c>
      <c r="G82" s="65">
        <v>0</v>
      </c>
      <c r="H82" s="50">
        <v>0</v>
      </c>
      <c r="I82" s="65">
        <v>0</v>
      </c>
      <c r="J82" s="65">
        <v>0</v>
      </c>
      <c r="K82" s="65">
        <v>0</v>
      </c>
      <c r="L82" s="65">
        <v>0</v>
      </c>
      <c r="M82" s="65">
        <v>0</v>
      </c>
      <c r="N82" s="65">
        <v>0</v>
      </c>
      <c r="O82" s="65">
        <v>0</v>
      </c>
      <c r="P82" s="65">
        <v>0</v>
      </c>
      <c r="Q82" s="65">
        <v>0</v>
      </c>
    </row>
    <row r="83" spans="1:17" s="63" customFormat="1" ht="31.5" x14ac:dyDescent="0.25">
      <c r="A83" s="162"/>
      <c r="B83" s="164"/>
      <c r="C83" s="162"/>
      <c r="D83" s="22" t="s">
        <v>19</v>
      </c>
      <c r="E83" s="65">
        <f t="shared" si="20"/>
        <v>66500</v>
      </c>
      <c r="F83" s="65">
        <v>66500</v>
      </c>
      <c r="G83" s="65">
        <v>0</v>
      </c>
      <c r="H83" s="50">
        <v>0</v>
      </c>
      <c r="I83" s="65">
        <v>0</v>
      </c>
      <c r="J83" s="65">
        <v>0</v>
      </c>
      <c r="K83" s="65">
        <v>0</v>
      </c>
      <c r="L83" s="65">
        <v>0</v>
      </c>
      <c r="M83" s="65">
        <v>0</v>
      </c>
      <c r="N83" s="65">
        <v>0</v>
      </c>
      <c r="O83" s="65">
        <v>0</v>
      </c>
      <c r="P83" s="65">
        <v>0</v>
      </c>
      <c r="Q83" s="65">
        <v>0</v>
      </c>
    </row>
    <row r="84" spans="1:17" s="63" customFormat="1" x14ac:dyDescent="0.25">
      <c r="A84" s="162"/>
      <c r="B84" s="164"/>
      <c r="C84" s="162"/>
      <c r="D84" s="22" t="s">
        <v>20</v>
      </c>
      <c r="E84" s="65">
        <f t="shared" si="20"/>
        <v>3500</v>
      </c>
      <c r="F84" s="65">
        <v>3500</v>
      </c>
      <c r="G84" s="65">
        <v>0</v>
      </c>
      <c r="H84" s="50">
        <v>0</v>
      </c>
      <c r="I84" s="65">
        <v>0</v>
      </c>
      <c r="J84" s="65">
        <v>0</v>
      </c>
      <c r="K84" s="65">
        <v>0</v>
      </c>
      <c r="L84" s="65">
        <v>0</v>
      </c>
      <c r="M84" s="65">
        <v>0</v>
      </c>
      <c r="N84" s="65">
        <v>0</v>
      </c>
      <c r="O84" s="65">
        <v>0</v>
      </c>
      <c r="P84" s="65">
        <v>0</v>
      </c>
      <c r="Q84" s="65">
        <v>0</v>
      </c>
    </row>
    <row r="85" spans="1:17" s="63" customFormat="1" ht="30" customHeight="1" x14ac:dyDescent="0.25">
      <c r="A85" s="162"/>
      <c r="B85" s="165"/>
      <c r="C85" s="162"/>
      <c r="D85" s="22" t="s">
        <v>21</v>
      </c>
      <c r="E85" s="65">
        <f t="shared" si="20"/>
        <v>0</v>
      </c>
      <c r="F85" s="65">
        <v>0</v>
      </c>
      <c r="G85" s="65">
        <v>0</v>
      </c>
      <c r="H85" s="50">
        <v>0</v>
      </c>
      <c r="I85" s="65">
        <v>0</v>
      </c>
      <c r="J85" s="65">
        <v>0</v>
      </c>
      <c r="K85" s="65">
        <v>0</v>
      </c>
      <c r="L85" s="65">
        <v>0</v>
      </c>
      <c r="M85" s="65">
        <v>0</v>
      </c>
      <c r="N85" s="65">
        <v>0</v>
      </c>
      <c r="O85" s="65">
        <v>0</v>
      </c>
      <c r="P85" s="65">
        <v>0</v>
      </c>
      <c r="Q85" s="65">
        <v>0</v>
      </c>
    </row>
    <row r="86" spans="1:17" s="63" customFormat="1" ht="15" customHeight="1" x14ac:dyDescent="0.25">
      <c r="A86" s="162" t="s">
        <v>221</v>
      </c>
      <c r="B86" s="163" t="s">
        <v>213</v>
      </c>
      <c r="C86" s="162" t="s">
        <v>97</v>
      </c>
      <c r="D86" s="22" t="s">
        <v>36</v>
      </c>
      <c r="E86" s="65">
        <f t="shared" si="20"/>
        <v>16571</v>
      </c>
      <c r="F86" s="65">
        <f>F87+F88+F89+F90</f>
        <v>16571</v>
      </c>
      <c r="G86" s="65">
        <f t="shared" ref="G86:Q86" si="28">G87+G88+G89+G90</f>
        <v>0</v>
      </c>
      <c r="H86" s="50">
        <f t="shared" si="28"/>
        <v>0</v>
      </c>
      <c r="I86" s="65">
        <f t="shared" si="28"/>
        <v>0</v>
      </c>
      <c r="J86" s="65">
        <f t="shared" si="28"/>
        <v>0</v>
      </c>
      <c r="K86" s="65">
        <f t="shared" si="28"/>
        <v>0</v>
      </c>
      <c r="L86" s="65">
        <f t="shared" si="28"/>
        <v>0</v>
      </c>
      <c r="M86" s="65">
        <f t="shared" si="28"/>
        <v>0</v>
      </c>
      <c r="N86" s="65">
        <f t="shared" si="28"/>
        <v>0</v>
      </c>
      <c r="O86" s="65">
        <f t="shared" si="28"/>
        <v>0</v>
      </c>
      <c r="P86" s="65">
        <f t="shared" si="28"/>
        <v>0</v>
      </c>
      <c r="Q86" s="65">
        <f t="shared" si="28"/>
        <v>0</v>
      </c>
    </row>
    <row r="87" spans="1:17" s="63" customFormat="1" x14ac:dyDescent="0.25">
      <c r="A87" s="162"/>
      <c r="B87" s="164"/>
      <c r="C87" s="162"/>
      <c r="D87" s="22" t="s">
        <v>18</v>
      </c>
      <c r="E87" s="65">
        <f t="shared" si="20"/>
        <v>0</v>
      </c>
      <c r="F87" s="65">
        <v>0</v>
      </c>
      <c r="G87" s="65">
        <v>0</v>
      </c>
      <c r="H87" s="50">
        <v>0</v>
      </c>
      <c r="I87" s="65">
        <v>0</v>
      </c>
      <c r="J87" s="65">
        <v>0</v>
      </c>
      <c r="K87" s="65">
        <v>0</v>
      </c>
      <c r="L87" s="65">
        <v>0</v>
      </c>
      <c r="M87" s="65">
        <v>0</v>
      </c>
      <c r="N87" s="65">
        <v>0</v>
      </c>
      <c r="O87" s="65">
        <v>0</v>
      </c>
      <c r="P87" s="65">
        <v>0</v>
      </c>
      <c r="Q87" s="65">
        <v>0</v>
      </c>
    </row>
    <row r="88" spans="1:17" s="63" customFormat="1" ht="31.5" x14ac:dyDescent="0.25">
      <c r="A88" s="162"/>
      <c r="B88" s="164"/>
      <c r="C88" s="162"/>
      <c r="D88" s="22" t="s">
        <v>19</v>
      </c>
      <c r="E88" s="65">
        <f t="shared" ref="E88:E105" si="29">SUM(F88:Q88)</f>
        <v>15743</v>
      </c>
      <c r="F88" s="65">
        <v>15743</v>
      </c>
      <c r="G88" s="65">
        <v>0</v>
      </c>
      <c r="H88" s="50">
        <v>0</v>
      </c>
      <c r="I88" s="65">
        <v>0</v>
      </c>
      <c r="J88" s="65">
        <v>0</v>
      </c>
      <c r="K88" s="65">
        <v>0</v>
      </c>
      <c r="L88" s="65">
        <v>0</v>
      </c>
      <c r="M88" s="65">
        <v>0</v>
      </c>
      <c r="N88" s="65">
        <v>0</v>
      </c>
      <c r="O88" s="65">
        <v>0</v>
      </c>
      <c r="P88" s="65">
        <v>0</v>
      </c>
      <c r="Q88" s="65">
        <v>0</v>
      </c>
    </row>
    <row r="89" spans="1:17" s="63" customFormat="1" x14ac:dyDescent="0.25">
      <c r="A89" s="162"/>
      <c r="B89" s="164"/>
      <c r="C89" s="162"/>
      <c r="D89" s="22" t="s">
        <v>20</v>
      </c>
      <c r="E89" s="65">
        <f t="shared" si="29"/>
        <v>828</v>
      </c>
      <c r="F89" s="65">
        <v>828</v>
      </c>
      <c r="G89" s="65">
        <v>0</v>
      </c>
      <c r="H89" s="50">
        <v>0</v>
      </c>
      <c r="I89" s="65">
        <v>0</v>
      </c>
      <c r="J89" s="65">
        <v>0</v>
      </c>
      <c r="K89" s="65">
        <v>0</v>
      </c>
      <c r="L89" s="65">
        <v>0</v>
      </c>
      <c r="M89" s="65">
        <v>0</v>
      </c>
      <c r="N89" s="65">
        <v>0</v>
      </c>
      <c r="O89" s="65">
        <v>0</v>
      </c>
      <c r="P89" s="65">
        <v>0</v>
      </c>
      <c r="Q89" s="65">
        <v>0</v>
      </c>
    </row>
    <row r="90" spans="1:17" s="63" customFormat="1" ht="31.5" x14ac:dyDescent="0.25">
      <c r="A90" s="162"/>
      <c r="B90" s="165"/>
      <c r="C90" s="162"/>
      <c r="D90" s="22" t="s">
        <v>21</v>
      </c>
      <c r="E90" s="65">
        <f t="shared" si="29"/>
        <v>0</v>
      </c>
      <c r="F90" s="65">
        <v>0</v>
      </c>
      <c r="G90" s="65">
        <v>0</v>
      </c>
      <c r="H90" s="50">
        <v>0</v>
      </c>
      <c r="I90" s="65">
        <v>0</v>
      </c>
      <c r="J90" s="65">
        <v>0</v>
      </c>
      <c r="K90" s="65">
        <v>0</v>
      </c>
      <c r="L90" s="65">
        <v>0</v>
      </c>
      <c r="M90" s="65">
        <v>0</v>
      </c>
      <c r="N90" s="65">
        <v>0</v>
      </c>
      <c r="O90" s="65">
        <v>0</v>
      </c>
      <c r="P90" s="65">
        <v>0</v>
      </c>
      <c r="Q90" s="65">
        <v>0</v>
      </c>
    </row>
    <row r="91" spans="1:17" s="63" customFormat="1" ht="15" customHeight="1" x14ac:dyDescent="0.25">
      <c r="A91" s="162" t="s">
        <v>222</v>
      </c>
      <c r="B91" s="163" t="s">
        <v>214</v>
      </c>
      <c r="C91" s="162" t="s">
        <v>97</v>
      </c>
      <c r="D91" s="22" t="s">
        <v>36</v>
      </c>
      <c r="E91" s="65">
        <f t="shared" si="29"/>
        <v>10413</v>
      </c>
      <c r="F91" s="65">
        <f>F92+F93+F94+F95</f>
        <v>10413</v>
      </c>
      <c r="G91" s="65">
        <f t="shared" ref="G91:Q91" si="30">G92+G93+G94+G95</f>
        <v>0</v>
      </c>
      <c r="H91" s="50">
        <f t="shared" si="30"/>
        <v>0</v>
      </c>
      <c r="I91" s="65">
        <f t="shared" si="30"/>
        <v>0</v>
      </c>
      <c r="J91" s="65">
        <f t="shared" si="30"/>
        <v>0</v>
      </c>
      <c r="K91" s="65">
        <f t="shared" si="30"/>
        <v>0</v>
      </c>
      <c r="L91" s="65">
        <f t="shared" si="30"/>
        <v>0</v>
      </c>
      <c r="M91" s="65">
        <f t="shared" si="30"/>
        <v>0</v>
      </c>
      <c r="N91" s="65">
        <f t="shared" si="30"/>
        <v>0</v>
      </c>
      <c r="O91" s="65">
        <f t="shared" si="30"/>
        <v>0</v>
      </c>
      <c r="P91" s="65">
        <f t="shared" si="30"/>
        <v>0</v>
      </c>
      <c r="Q91" s="65">
        <f t="shared" si="30"/>
        <v>0</v>
      </c>
    </row>
    <row r="92" spans="1:17" s="63" customFormat="1" x14ac:dyDescent="0.25">
      <c r="A92" s="162"/>
      <c r="B92" s="164"/>
      <c r="C92" s="162"/>
      <c r="D92" s="22" t="s">
        <v>18</v>
      </c>
      <c r="E92" s="65">
        <f t="shared" si="29"/>
        <v>0</v>
      </c>
      <c r="F92" s="65">
        <v>0</v>
      </c>
      <c r="G92" s="65">
        <v>0</v>
      </c>
      <c r="H92" s="50">
        <v>0</v>
      </c>
      <c r="I92" s="65">
        <v>0</v>
      </c>
      <c r="J92" s="65">
        <v>0</v>
      </c>
      <c r="K92" s="65">
        <v>0</v>
      </c>
      <c r="L92" s="65">
        <v>0</v>
      </c>
      <c r="M92" s="65">
        <v>0</v>
      </c>
      <c r="N92" s="65">
        <v>0</v>
      </c>
      <c r="O92" s="65">
        <v>0</v>
      </c>
      <c r="P92" s="65">
        <v>0</v>
      </c>
      <c r="Q92" s="65">
        <v>0</v>
      </c>
    </row>
    <row r="93" spans="1:17" s="63" customFormat="1" ht="31.5" x14ac:dyDescent="0.25">
      <c r="A93" s="162"/>
      <c r="B93" s="164"/>
      <c r="C93" s="162"/>
      <c r="D93" s="22" t="s">
        <v>19</v>
      </c>
      <c r="E93" s="65">
        <f t="shared" si="29"/>
        <v>9892</v>
      </c>
      <c r="F93" s="65">
        <v>9892</v>
      </c>
      <c r="G93" s="65">
        <v>0</v>
      </c>
      <c r="H93" s="50">
        <v>0</v>
      </c>
      <c r="I93" s="65">
        <v>0</v>
      </c>
      <c r="J93" s="65">
        <v>0</v>
      </c>
      <c r="K93" s="65">
        <v>0</v>
      </c>
      <c r="L93" s="65">
        <v>0</v>
      </c>
      <c r="M93" s="65">
        <v>0</v>
      </c>
      <c r="N93" s="65">
        <v>0</v>
      </c>
      <c r="O93" s="65">
        <v>0</v>
      </c>
      <c r="P93" s="65">
        <v>0</v>
      </c>
      <c r="Q93" s="65">
        <v>0</v>
      </c>
    </row>
    <row r="94" spans="1:17" s="63" customFormat="1" x14ac:dyDescent="0.25">
      <c r="A94" s="162"/>
      <c r="B94" s="164"/>
      <c r="C94" s="162"/>
      <c r="D94" s="22" t="s">
        <v>20</v>
      </c>
      <c r="E94" s="65">
        <f t="shared" si="29"/>
        <v>521</v>
      </c>
      <c r="F94" s="65">
        <v>521</v>
      </c>
      <c r="G94" s="65">
        <v>0</v>
      </c>
      <c r="H94" s="50">
        <v>0</v>
      </c>
      <c r="I94" s="65">
        <v>0</v>
      </c>
      <c r="J94" s="65">
        <v>0</v>
      </c>
      <c r="K94" s="65">
        <v>0</v>
      </c>
      <c r="L94" s="65">
        <v>0</v>
      </c>
      <c r="M94" s="65">
        <v>0</v>
      </c>
      <c r="N94" s="65">
        <v>0</v>
      </c>
      <c r="O94" s="65">
        <v>0</v>
      </c>
      <c r="P94" s="65">
        <v>0</v>
      </c>
      <c r="Q94" s="65">
        <v>0</v>
      </c>
    </row>
    <row r="95" spans="1:17" s="63" customFormat="1" ht="33" customHeight="1" x14ac:dyDescent="0.25">
      <c r="A95" s="162"/>
      <c r="B95" s="165"/>
      <c r="C95" s="162"/>
      <c r="D95" s="22" t="s">
        <v>21</v>
      </c>
      <c r="E95" s="65">
        <f t="shared" si="29"/>
        <v>0</v>
      </c>
      <c r="F95" s="65">
        <v>0</v>
      </c>
      <c r="G95" s="65">
        <v>0</v>
      </c>
      <c r="H95" s="50">
        <v>0</v>
      </c>
      <c r="I95" s="65">
        <v>0</v>
      </c>
      <c r="J95" s="65">
        <v>0</v>
      </c>
      <c r="K95" s="65">
        <v>0</v>
      </c>
      <c r="L95" s="65">
        <v>0</v>
      </c>
      <c r="M95" s="65">
        <v>0</v>
      </c>
      <c r="N95" s="65">
        <v>0</v>
      </c>
      <c r="O95" s="65">
        <v>0</v>
      </c>
      <c r="P95" s="65">
        <v>0</v>
      </c>
      <c r="Q95" s="65">
        <v>0</v>
      </c>
    </row>
    <row r="96" spans="1:17" s="63" customFormat="1" ht="15" customHeight="1" x14ac:dyDescent="0.25">
      <c r="A96" s="162" t="s">
        <v>223</v>
      </c>
      <c r="B96" s="163" t="s">
        <v>215</v>
      </c>
      <c r="C96" s="162" t="s">
        <v>97</v>
      </c>
      <c r="D96" s="22" t="s">
        <v>36</v>
      </c>
      <c r="E96" s="65">
        <f t="shared" si="29"/>
        <v>80000</v>
      </c>
      <c r="F96" s="65">
        <f>F97+F98+F99+F100</f>
        <v>80000</v>
      </c>
      <c r="G96" s="65">
        <f t="shared" ref="G96:Q96" si="31">G97+G98+G99+G100</f>
        <v>0</v>
      </c>
      <c r="H96" s="50">
        <f t="shared" si="31"/>
        <v>0</v>
      </c>
      <c r="I96" s="65">
        <f t="shared" si="31"/>
        <v>0</v>
      </c>
      <c r="J96" s="65">
        <f t="shared" si="31"/>
        <v>0</v>
      </c>
      <c r="K96" s="65">
        <f t="shared" si="31"/>
        <v>0</v>
      </c>
      <c r="L96" s="65">
        <f t="shared" si="31"/>
        <v>0</v>
      </c>
      <c r="M96" s="65">
        <f t="shared" si="31"/>
        <v>0</v>
      </c>
      <c r="N96" s="65">
        <f t="shared" si="31"/>
        <v>0</v>
      </c>
      <c r="O96" s="65">
        <f t="shared" si="31"/>
        <v>0</v>
      </c>
      <c r="P96" s="65">
        <f t="shared" si="31"/>
        <v>0</v>
      </c>
      <c r="Q96" s="65">
        <f t="shared" si="31"/>
        <v>0</v>
      </c>
    </row>
    <row r="97" spans="1:17" s="63" customFormat="1" x14ac:dyDescent="0.25">
      <c r="A97" s="162"/>
      <c r="B97" s="164"/>
      <c r="C97" s="162"/>
      <c r="D97" s="22" t="s">
        <v>18</v>
      </c>
      <c r="E97" s="65">
        <f t="shared" si="29"/>
        <v>0</v>
      </c>
      <c r="F97" s="65">
        <v>0</v>
      </c>
      <c r="G97" s="65">
        <v>0</v>
      </c>
      <c r="H97" s="50">
        <v>0</v>
      </c>
      <c r="I97" s="65">
        <v>0</v>
      </c>
      <c r="J97" s="65">
        <v>0</v>
      </c>
      <c r="K97" s="65">
        <v>0</v>
      </c>
      <c r="L97" s="65">
        <v>0</v>
      </c>
      <c r="M97" s="65">
        <v>0</v>
      </c>
      <c r="N97" s="65">
        <v>0</v>
      </c>
      <c r="O97" s="65">
        <v>0</v>
      </c>
      <c r="P97" s="65">
        <v>0</v>
      </c>
      <c r="Q97" s="65">
        <v>0</v>
      </c>
    </row>
    <row r="98" spans="1:17" s="63" customFormat="1" ht="31.5" x14ac:dyDescent="0.25">
      <c r="A98" s="162"/>
      <c r="B98" s="164"/>
      <c r="C98" s="162"/>
      <c r="D98" s="22" t="s">
        <v>19</v>
      </c>
      <c r="E98" s="65">
        <f t="shared" si="29"/>
        <v>76000</v>
      </c>
      <c r="F98" s="65">
        <v>76000</v>
      </c>
      <c r="G98" s="65">
        <v>0</v>
      </c>
      <c r="H98" s="50">
        <v>0</v>
      </c>
      <c r="I98" s="65">
        <v>0</v>
      </c>
      <c r="J98" s="65">
        <v>0</v>
      </c>
      <c r="K98" s="65">
        <v>0</v>
      </c>
      <c r="L98" s="65">
        <v>0</v>
      </c>
      <c r="M98" s="65">
        <v>0</v>
      </c>
      <c r="N98" s="65">
        <v>0</v>
      </c>
      <c r="O98" s="65">
        <v>0</v>
      </c>
      <c r="P98" s="65">
        <v>0</v>
      </c>
      <c r="Q98" s="65">
        <v>0</v>
      </c>
    </row>
    <row r="99" spans="1:17" s="63" customFormat="1" x14ac:dyDescent="0.25">
      <c r="A99" s="162"/>
      <c r="B99" s="164"/>
      <c r="C99" s="162"/>
      <c r="D99" s="22" t="s">
        <v>20</v>
      </c>
      <c r="E99" s="65">
        <f t="shared" si="29"/>
        <v>4000</v>
      </c>
      <c r="F99" s="65">
        <v>4000</v>
      </c>
      <c r="G99" s="65">
        <v>0</v>
      </c>
      <c r="H99" s="50">
        <v>0</v>
      </c>
      <c r="I99" s="65">
        <v>0</v>
      </c>
      <c r="J99" s="65">
        <v>0</v>
      </c>
      <c r="K99" s="65">
        <v>0</v>
      </c>
      <c r="L99" s="65">
        <v>0</v>
      </c>
      <c r="M99" s="65">
        <v>0</v>
      </c>
      <c r="N99" s="65">
        <v>0</v>
      </c>
      <c r="O99" s="65">
        <v>0</v>
      </c>
      <c r="P99" s="65">
        <v>0</v>
      </c>
      <c r="Q99" s="65">
        <v>0</v>
      </c>
    </row>
    <row r="100" spans="1:17" s="63" customFormat="1" ht="31.5" x14ac:dyDescent="0.25">
      <c r="A100" s="162"/>
      <c r="B100" s="165"/>
      <c r="C100" s="162"/>
      <c r="D100" s="22" t="s">
        <v>21</v>
      </c>
      <c r="E100" s="65">
        <f t="shared" si="29"/>
        <v>0</v>
      </c>
      <c r="F100" s="65">
        <v>0</v>
      </c>
      <c r="G100" s="65">
        <v>0</v>
      </c>
      <c r="H100" s="50">
        <v>0</v>
      </c>
      <c r="I100" s="65">
        <v>0</v>
      </c>
      <c r="J100" s="65">
        <v>0</v>
      </c>
      <c r="K100" s="65">
        <v>0</v>
      </c>
      <c r="L100" s="65">
        <v>0</v>
      </c>
      <c r="M100" s="65">
        <v>0</v>
      </c>
      <c r="N100" s="65">
        <v>0</v>
      </c>
      <c r="O100" s="65">
        <v>0</v>
      </c>
      <c r="P100" s="65">
        <v>0</v>
      </c>
      <c r="Q100" s="65">
        <v>0</v>
      </c>
    </row>
    <row r="101" spans="1:17" s="63" customFormat="1" x14ac:dyDescent="0.25">
      <c r="A101" s="166" t="s">
        <v>216</v>
      </c>
      <c r="B101" s="166"/>
      <c r="C101" s="166"/>
      <c r="D101" s="22" t="s">
        <v>36</v>
      </c>
      <c r="E101" s="65">
        <f t="shared" si="29"/>
        <v>2310743.42</v>
      </c>
      <c r="F101" s="65">
        <f>F102+F103+F104+F105</f>
        <v>336217.11</v>
      </c>
      <c r="G101" s="65">
        <f t="shared" ref="G101:Q101" si="32">G102+G103+G104+G105</f>
        <v>332526.32</v>
      </c>
      <c r="H101" s="50">
        <f t="shared" si="32"/>
        <v>406631.58</v>
      </c>
      <c r="I101" s="65">
        <f t="shared" si="32"/>
        <v>410421.05</v>
      </c>
      <c r="J101" s="65">
        <f t="shared" si="32"/>
        <v>413052.63</v>
      </c>
      <c r="K101" s="65">
        <f t="shared" si="32"/>
        <v>411894.73</v>
      </c>
      <c r="L101" s="65">
        <f t="shared" si="32"/>
        <v>0</v>
      </c>
      <c r="M101" s="65">
        <f t="shared" si="32"/>
        <v>0</v>
      </c>
      <c r="N101" s="65">
        <f t="shared" si="32"/>
        <v>0</v>
      </c>
      <c r="O101" s="65">
        <f t="shared" si="32"/>
        <v>0</v>
      </c>
      <c r="P101" s="65">
        <f t="shared" si="32"/>
        <v>0</v>
      </c>
      <c r="Q101" s="65">
        <f t="shared" si="32"/>
        <v>0</v>
      </c>
    </row>
    <row r="102" spans="1:17" s="63" customFormat="1" x14ac:dyDescent="0.25">
      <c r="A102" s="166"/>
      <c r="B102" s="166"/>
      <c r="C102" s="166"/>
      <c r="D102" s="22" t="s">
        <v>18</v>
      </c>
      <c r="E102" s="65">
        <f t="shared" si="29"/>
        <v>126300</v>
      </c>
      <c r="F102" s="65">
        <f>F57+F62+F67+F72+F77+F82+F87+F92+F97</f>
        <v>5500</v>
      </c>
      <c r="G102" s="65">
        <f t="shared" ref="G102:Q105" si="33">G57+G62+G67+G72+G77+G82+G87+G92+G97</f>
        <v>0</v>
      </c>
      <c r="H102" s="50">
        <f t="shared" si="33"/>
        <v>20600</v>
      </c>
      <c r="I102" s="65">
        <f t="shared" si="33"/>
        <v>33400</v>
      </c>
      <c r="J102" s="65">
        <f t="shared" si="33"/>
        <v>33400</v>
      </c>
      <c r="K102" s="65">
        <f t="shared" si="33"/>
        <v>33400</v>
      </c>
      <c r="L102" s="65">
        <f t="shared" si="33"/>
        <v>0</v>
      </c>
      <c r="M102" s="65">
        <f t="shared" si="33"/>
        <v>0</v>
      </c>
      <c r="N102" s="65">
        <f t="shared" si="33"/>
        <v>0</v>
      </c>
      <c r="O102" s="65">
        <f t="shared" si="33"/>
        <v>0</v>
      </c>
      <c r="P102" s="65">
        <f t="shared" si="33"/>
        <v>0</v>
      </c>
      <c r="Q102" s="65">
        <f t="shared" si="33"/>
        <v>0</v>
      </c>
    </row>
    <row r="103" spans="1:17" s="63" customFormat="1" ht="31.5" x14ac:dyDescent="0.25">
      <c r="A103" s="166"/>
      <c r="B103" s="166"/>
      <c r="C103" s="166"/>
      <c r="D103" s="22" t="s">
        <v>19</v>
      </c>
      <c r="E103" s="65">
        <f t="shared" si="29"/>
        <v>2068906.25</v>
      </c>
      <c r="F103" s="65">
        <f t="shared" ref="F103:L105" si="34">F58+F63+F68+F73+F78+F83+F88+F93+F98</f>
        <v>313906.25</v>
      </c>
      <c r="G103" s="65">
        <f t="shared" si="34"/>
        <v>315900</v>
      </c>
      <c r="H103" s="50">
        <f t="shared" si="33"/>
        <v>365700</v>
      </c>
      <c r="I103" s="65">
        <f t="shared" si="33"/>
        <v>356500</v>
      </c>
      <c r="J103" s="65">
        <f t="shared" si="34"/>
        <v>359000</v>
      </c>
      <c r="K103" s="65">
        <f t="shared" si="34"/>
        <v>357900</v>
      </c>
      <c r="L103" s="65">
        <f t="shared" si="34"/>
        <v>0</v>
      </c>
      <c r="M103" s="65">
        <f t="shared" si="33"/>
        <v>0</v>
      </c>
      <c r="N103" s="65">
        <f t="shared" si="33"/>
        <v>0</v>
      </c>
      <c r="O103" s="65">
        <f t="shared" si="33"/>
        <v>0</v>
      </c>
      <c r="P103" s="65">
        <f t="shared" si="33"/>
        <v>0</v>
      </c>
      <c r="Q103" s="65">
        <f t="shared" si="33"/>
        <v>0</v>
      </c>
    </row>
    <row r="104" spans="1:17" s="63" customFormat="1" x14ac:dyDescent="0.25">
      <c r="A104" s="166"/>
      <c r="B104" s="166"/>
      <c r="C104" s="166"/>
      <c r="D104" s="22" t="s">
        <v>20</v>
      </c>
      <c r="E104" s="65">
        <f t="shared" si="29"/>
        <v>115537.17000000001</v>
      </c>
      <c r="F104" s="65">
        <f t="shared" si="34"/>
        <v>16810.86</v>
      </c>
      <c r="G104" s="65">
        <f t="shared" si="34"/>
        <v>16626.32</v>
      </c>
      <c r="H104" s="50">
        <f t="shared" si="33"/>
        <v>20331.579999999998</v>
      </c>
      <c r="I104" s="65">
        <f t="shared" si="33"/>
        <v>20521.050000000003</v>
      </c>
      <c r="J104" s="65">
        <f t="shared" si="34"/>
        <v>20652.629999999997</v>
      </c>
      <c r="K104" s="65">
        <f t="shared" si="34"/>
        <v>20594.730000000003</v>
      </c>
      <c r="L104" s="65">
        <f t="shared" si="34"/>
        <v>0</v>
      </c>
      <c r="M104" s="65">
        <f t="shared" si="33"/>
        <v>0</v>
      </c>
      <c r="N104" s="65">
        <f t="shared" si="33"/>
        <v>0</v>
      </c>
      <c r="O104" s="65">
        <f t="shared" si="33"/>
        <v>0</v>
      </c>
      <c r="P104" s="65">
        <f t="shared" si="33"/>
        <v>0</v>
      </c>
      <c r="Q104" s="65">
        <f t="shared" si="33"/>
        <v>0</v>
      </c>
    </row>
    <row r="105" spans="1:17" s="63" customFormat="1" ht="31.5" x14ac:dyDescent="0.25">
      <c r="A105" s="166"/>
      <c r="B105" s="166"/>
      <c r="C105" s="166"/>
      <c r="D105" s="22" t="s">
        <v>21</v>
      </c>
      <c r="E105" s="65">
        <f t="shared" si="29"/>
        <v>0</v>
      </c>
      <c r="F105" s="65">
        <f t="shared" si="34"/>
        <v>0</v>
      </c>
      <c r="G105" s="65">
        <f t="shared" si="34"/>
        <v>0</v>
      </c>
      <c r="H105" s="50">
        <f t="shared" si="33"/>
        <v>0</v>
      </c>
      <c r="I105" s="65">
        <f t="shared" si="33"/>
        <v>0</v>
      </c>
      <c r="J105" s="65">
        <f t="shared" si="34"/>
        <v>0</v>
      </c>
      <c r="K105" s="65">
        <f t="shared" si="34"/>
        <v>0</v>
      </c>
      <c r="L105" s="65">
        <f t="shared" si="34"/>
        <v>0</v>
      </c>
      <c r="M105" s="65">
        <f t="shared" si="33"/>
        <v>0</v>
      </c>
      <c r="N105" s="65">
        <f t="shared" si="33"/>
        <v>0</v>
      </c>
      <c r="O105" s="65">
        <f t="shared" si="33"/>
        <v>0</v>
      </c>
      <c r="P105" s="65">
        <f t="shared" si="33"/>
        <v>0</v>
      </c>
      <c r="Q105" s="65">
        <f t="shared" si="33"/>
        <v>0</v>
      </c>
    </row>
    <row r="106" spans="1:17" s="39" customFormat="1" x14ac:dyDescent="0.25">
      <c r="A106" s="182" t="s">
        <v>136</v>
      </c>
      <c r="B106" s="183"/>
      <c r="C106" s="183"/>
      <c r="D106" s="183"/>
      <c r="E106" s="183"/>
      <c r="F106" s="183"/>
      <c r="G106" s="183"/>
      <c r="H106" s="183"/>
      <c r="I106" s="183"/>
      <c r="J106" s="183"/>
      <c r="K106" s="183"/>
      <c r="L106" s="183"/>
      <c r="M106" s="183"/>
      <c r="N106" s="183"/>
      <c r="O106" s="183"/>
      <c r="P106" s="183"/>
      <c r="Q106" s="184"/>
    </row>
    <row r="107" spans="1:17" s="39" customFormat="1" ht="15.75" customHeight="1" x14ac:dyDescent="0.25">
      <c r="A107" s="167" t="s">
        <v>137</v>
      </c>
      <c r="B107" s="185" t="s">
        <v>139</v>
      </c>
      <c r="C107" s="173" t="s">
        <v>97</v>
      </c>
      <c r="D107" s="37" t="s">
        <v>36</v>
      </c>
      <c r="E107" s="50">
        <f t="shared" ref="E107:E121" si="35">SUM(F107:Q107)</f>
        <v>3690414.68</v>
      </c>
      <c r="F107" s="50">
        <f>F108+F109+F110+F111</f>
        <v>450941</v>
      </c>
      <c r="G107" s="50">
        <f>G108+G109+G110+G111</f>
        <v>300000</v>
      </c>
      <c r="H107" s="50">
        <f t="shared" ref="H107:Q107" si="36">H108+H109+H110+H111</f>
        <v>50000</v>
      </c>
      <c r="I107" s="50">
        <f t="shared" si="36"/>
        <v>130000</v>
      </c>
      <c r="J107" s="50">
        <f t="shared" si="36"/>
        <v>959473.68</v>
      </c>
      <c r="K107" s="50">
        <f t="shared" si="36"/>
        <v>0</v>
      </c>
      <c r="L107" s="50">
        <f t="shared" si="36"/>
        <v>300000</v>
      </c>
      <c r="M107" s="50">
        <f t="shared" si="36"/>
        <v>300000</v>
      </c>
      <c r="N107" s="50">
        <f t="shared" si="36"/>
        <v>300000</v>
      </c>
      <c r="O107" s="50">
        <f t="shared" si="36"/>
        <v>300000</v>
      </c>
      <c r="P107" s="50">
        <f t="shared" si="36"/>
        <v>300000</v>
      </c>
      <c r="Q107" s="50">
        <f t="shared" si="36"/>
        <v>300000</v>
      </c>
    </row>
    <row r="108" spans="1:17" s="39" customFormat="1" x14ac:dyDescent="0.25">
      <c r="A108" s="168"/>
      <c r="B108" s="186"/>
      <c r="C108" s="174"/>
      <c r="D108" s="37" t="s">
        <v>18</v>
      </c>
      <c r="E108" s="50">
        <f t="shared" si="35"/>
        <v>410200</v>
      </c>
      <c r="F108" s="50">
        <v>0</v>
      </c>
      <c r="G108" s="50">
        <v>0</v>
      </c>
      <c r="H108" s="50">
        <v>0</v>
      </c>
      <c r="I108" s="50">
        <v>0</v>
      </c>
      <c r="J108" s="50">
        <v>410200</v>
      </c>
      <c r="K108" s="50">
        <v>0</v>
      </c>
      <c r="L108" s="50">
        <v>0</v>
      </c>
      <c r="M108" s="50">
        <v>0</v>
      </c>
      <c r="N108" s="50">
        <v>0</v>
      </c>
      <c r="O108" s="50">
        <v>0</v>
      </c>
      <c r="P108" s="50">
        <v>0</v>
      </c>
      <c r="Q108" s="50">
        <v>0</v>
      </c>
    </row>
    <row r="109" spans="1:17" s="39" customFormat="1" ht="31.5" x14ac:dyDescent="0.25">
      <c r="A109" s="168"/>
      <c r="B109" s="186"/>
      <c r="C109" s="174"/>
      <c r="D109" s="37" t="s">
        <v>19</v>
      </c>
      <c r="E109" s="50">
        <f t="shared" si="35"/>
        <v>501300</v>
      </c>
      <c r="F109" s="50">
        <v>0</v>
      </c>
      <c r="G109" s="50">
        <v>0</v>
      </c>
      <c r="H109" s="50">
        <v>0</v>
      </c>
      <c r="I109" s="50">
        <v>0</v>
      </c>
      <c r="J109" s="50">
        <v>501300</v>
      </c>
      <c r="K109" s="50">
        <v>0</v>
      </c>
      <c r="L109" s="50">
        <v>0</v>
      </c>
      <c r="M109" s="50">
        <v>0</v>
      </c>
      <c r="N109" s="50">
        <v>0</v>
      </c>
      <c r="O109" s="50">
        <v>0</v>
      </c>
      <c r="P109" s="50">
        <v>0</v>
      </c>
      <c r="Q109" s="50">
        <v>0</v>
      </c>
    </row>
    <row r="110" spans="1:17" s="39" customFormat="1" x14ac:dyDescent="0.25">
      <c r="A110" s="168"/>
      <c r="B110" s="186"/>
      <c r="C110" s="174"/>
      <c r="D110" s="37" t="s">
        <v>20</v>
      </c>
      <c r="E110" s="50">
        <f t="shared" si="35"/>
        <v>2778914.68</v>
      </c>
      <c r="F110" s="50">
        <v>450941</v>
      </c>
      <c r="G110" s="50">
        <v>300000</v>
      </c>
      <c r="H110" s="50">
        <v>50000</v>
      </c>
      <c r="I110" s="50">
        <v>130000</v>
      </c>
      <c r="J110" s="50">
        <v>47973.68</v>
      </c>
      <c r="K110" s="50">
        <v>0</v>
      </c>
      <c r="L110" s="50">
        <v>300000</v>
      </c>
      <c r="M110" s="50">
        <v>300000</v>
      </c>
      <c r="N110" s="50">
        <v>300000</v>
      </c>
      <c r="O110" s="50">
        <v>300000</v>
      </c>
      <c r="P110" s="50">
        <v>300000</v>
      </c>
      <c r="Q110" s="50">
        <v>300000</v>
      </c>
    </row>
    <row r="111" spans="1:17" s="39" customFormat="1" ht="31.5" x14ac:dyDescent="0.25">
      <c r="A111" s="169"/>
      <c r="B111" s="187"/>
      <c r="C111" s="175"/>
      <c r="D111" s="37" t="s">
        <v>21</v>
      </c>
      <c r="E111" s="50">
        <f t="shared" si="35"/>
        <v>0</v>
      </c>
      <c r="F111" s="50">
        <v>0</v>
      </c>
      <c r="G111" s="50">
        <v>0</v>
      </c>
      <c r="H111" s="50">
        <v>0</v>
      </c>
      <c r="I111" s="50">
        <v>0</v>
      </c>
      <c r="J111" s="50">
        <v>0</v>
      </c>
      <c r="K111" s="50">
        <v>0</v>
      </c>
      <c r="L111" s="50">
        <v>0</v>
      </c>
      <c r="M111" s="50">
        <v>0</v>
      </c>
      <c r="N111" s="50">
        <v>0</v>
      </c>
      <c r="O111" s="50">
        <v>0</v>
      </c>
      <c r="P111" s="50">
        <v>0</v>
      </c>
      <c r="Q111" s="50">
        <v>0</v>
      </c>
    </row>
    <row r="112" spans="1:17" s="39" customFormat="1" ht="15.75" customHeight="1" x14ac:dyDescent="0.25">
      <c r="A112" s="167" t="s">
        <v>138</v>
      </c>
      <c r="B112" s="185" t="s">
        <v>140</v>
      </c>
      <c r="C112" s="173" t="s">
        <v>97</v>
      </c>
      <c r="D112" s="37" t="s">
        <v>36</v>
      </c>
      <c r="E112" s="50">
        <f t="shared" si="35"/>
        <v>94758088.87999998</v>
      </c>
      <c r="F112" s="50">
        <f>F113+F114+F115+F116</f>
        <v>8194959.7699999996</v>
      </c>
      <c r="G112" s="50">
        <f>G113+G114+G115+G116</f>
        <v>8463559.2599999998</v>
      </c>
      <c r="H112" s="50">
        <f t="shared" ref="H112:Q112" si="37">H113+H114+H115+H116</f>
        <v>7850321.79</v>
      </c>
      <c r="I112" s="50">
        <f t="shared" si="37"/>
        <v>8556972.4299999997</v>
      </c>
      <c r="J112" s="50">
        <f t="shared" si="37"/>
        <v>6131205.5800000001</v>
      </c>
      <c r="K112" s="50">
        <f t="shared" si="37"/>
        <v>6044980.9299999997</v>
      </c>
      <c r="L112" s="50">
        <f t="shared" si="37"/>
        <v>8252681.5199999996</v>
      </c>
      <c r="M112" s="50">
        <f t="shared" si="37"/>
        <v>8252681.5199999996</v>
      </c>
      <c r="N112" s="50">
        <f t="shared" si="37"/>
        <v>8252681.5199999996</v>
      </c>
      <c r="O112" s="50">
        <f t="shared" si="37"/>
        <v>8252681.5199999996</v>
      </c>
      <c r="P112" s="50">
        <f t="shared" si="37"/>
        <v>8252681.5199999996</v>
      </c>
      <c r="Q112" s="50">
        <f t="shared" si="37"/>
        <v>8252681.5199999996</v>
      </c>
    </row>
    <row r="113" spans="1:17" s="39" customFormat="1" x14ac:dyDescent="0.25">
      <c r="A113" s="168"/>
      <c r="B113" s="186"/>
      <c r="C113" s="174"/>
      <c r="D113" s="37" t="s">
        <v>18</v>
      </c>
      <c r="E113" s="50">
        <f t="shared" si="35"/>
        <v>0</v>
      </c>
      <c r="F113" s="50">
        <v>0</v>
      </c>
      <c r="G113" s="50">
        <v>0</v>
      </c>
      <c r="H113" s="50">
        <v>0</v>
      </c>
      <c r="I113" s="50">
        <v>0</v>
      </c>
      <c r="J113" s="50">
        <v>0</v>
      </c>
      <c r="K113" s="50">
        <v>0</v>
      </c>
      <c r="L113" s="50">
        <v>0</v>
      </c>
      <c r="M113" s="50">
        <v>0</v>
      </c>
      <c r="N113" s="50">
        <v>0</v>
      </c>
      <c r="O113" s="50">
        <v>0</v>
      </c>
      <c r="P113" s="50">
        <v>0</v>
      </c>
      <c r="Q113" s="50">
        <v>0</v>
      </c>
    </row>
    <row r="114" spans="1:17" s="39" customFormat="1" ht="31.5" x14ac:dyDescent="0.25">
      <c r="A114" s="168"/>
      <c r="B114" s="186"/>
      <c r="C114" s="174"/>
      <c r="D114" s="37" t="s">
        <v>19</v>
      </c>
      <c r="E114" s="50">
        <f t="shared" si="35"/>
        <v>221000</v>
      </c>
      <c r="F114" s="50">
        <v>0</v>
      </c>
      <c r="G114" s="50">
        <v>21000</v>
      </c>
      <c r="H114" s="50">
        <v>200000</v>
      </c>
      <c r="I114" s="50">
        <v>0</v>
      </c>
      <c r="J114" s="50">
        <v>0</v>
      </c>
      <c r="K114" s="50">
        <v>0</v>
      </c>
      <c r="L114" s="50">
        <v>0</v>
      </c>
      <c r="M114" s="50">
        <v>0</v>
      </c>
      <c r="N114" s="50">
        <v>0</v>
      </c>
      <c r="O114" s="50">
        <v>0</v>
      </c>
      <c r="P114" s="50">
        <v>0</v>
      </c>
      <c r="Q114" s="50">
        <v>0</v>
      </c>
    </row>
    <row r="115" spans="1:17" s="39" customFormat="1" x14ac:dyDescent="0.25">
      <c r="A115" s="168"/>
      <c r="B115" s="186"/>
      <c r="C115" s="174"/>
      <c r="D115" s="37" t="s">
        <v>20</v>
      </c>
      <c r="E115" s="50">
        <f t="shared" si="35"/>
        <v>94537088.87999998</v>
      </c>
      <c r="F115" s="50">
        <v>8194959.7699999996</v>
      </c>
      <c r="G115" s="50">
        <v>8442559.2599999998</v>
      </c>
      <c r="H115" s="50">
        <v>7650321.79</v>
      </c>
      <c r="I115" s="50">
        <v>8556972.4299999997</v>
      </c>
      <c r="J115" s="50">
        <v>6131205.5800000001</v>
      </c>
      <c r="K115" s="50">
        <v>6044980.9299999997</v>
      </c>
      <c r="L115" s="50">
        <v>8252681.5199999996</v>
      </c>
      <c r="M115" s="50">
        <v>8252681.5199999996</v>
      </c>
      <c r="N115" s="50">
        <v>8252681.5199999996</v>
      </c>
      <c r="O115" s="50">
        <v>8252681.5199999996</v>
      </c>
      <c r="P115" s="50">
        <v>8252681.5199999996</v>
      </c>
      <c r="Q115" s="50">
        <v>8252681.5199999996</v>
      </c>
    </row>
    <row r="116" spans="1:17" s="39" customFormat="1" ht="31.5" x14ac:dyDescent="0.25">
      <c r="A116" s="169"/>
      <c r="B116" s="187"/>
      <c r="C116" s="175"/>
      <c r="D116" s="37" t="s">
        <v>21</v>
      </c>
      <c r="E116" s="50">
        <f t="shared" si="35"/>
        <v>0</v>
      </c>
      <c r="F116" s="50">
        <v>0</v>
      </c>
      <c r="G116" s="50">
        <v>0</v>
      </c>
      <c r="H116" s="50">
        <v>0</v>
      </c>
      <c r="I116" s="50">
        <v>0</v>
      </c>
      <c r="J116" s="50">
        <v>0</v>
      </c>
      <c r="K116" s="50">
        <v>0</v>
      </c>
      <c r="L116" s="50">
        <v>0</v>
      </c>
      <c r="M116" s="50">
        <v>0</v>
      </c>
      <c r="N116" s="50">
        <v>0</v>
      </c>
      <c r="O116" s="50">
        <v>0</v>
      </c>
      <c r="P116" s="50">
        <v>0</v>
      </c>
      <c r="Q116" s="50">
        <v>0</v>
      </c>
    </row>
    <row r="117" spans="1:17" s="39" customFormat="1" ht="15.75" customHeight="1" x14ac:dyDescent="0.25">
      <c r="A117" s="167"/>
      <c r="B117" s="170" t="s">
        <v>141</v>
      </c>
      <c r="C117" s="173"/>
      <c r="D117" s="37" t="s">
        <v>36</v>
      </c>
      <c r="E117" s="50">
        <f t="shared" si="35"/>
        <v>98448503.559999973</v>
      </c>
      <c r="F117" s="50">
        <f>F118+F119+F120+F121</f>
        <v>8645900.7699999996</v>
      </c>
      <c r="G117" s="50">
        <f>G118+G119+G120+G121</f>
        <v>8763559.2599999998</v>
      </c>
      <c r="H117" s="50">
        <f t="shared" ref="H117:Q117" si="38">H118+H119+H120+H121</f>
        <v>7900321.79</v>
      </c>
      <c r="I117" s="50">
        <f t="shared" si="38"/>
        <v>8686972.4299999997</v>
      </c>
      <c r="J117" s="50">
        <f t="shared" si="38"/>
        <v>7090679.2599999998</v>
      </c>
      <c r="K117" s="50">
        <f t="shared" si="38"/>
        <v>6044980.9299999997</v>
      </c>
      <c r="L117" s="50">
        <f t="shared" si="38"/>
        <v>8552681.5199999996</v>
      </c>
      <c r="M117" s="50">
        <f t="shared" si="38"/>
        <v>8552681.5199999996</v>
      </c>
      <c r="N117" s="50">
        <f t="shared" si="38"/>
        <v>8552681.5199999996</v>
      </c>
      <c r="O117" s="50">
        <f t="shared" si="38"/>
        <v>8552681.5199999996</v>
      </c>
      <c r="P117" s="50">
        <f t="shared" si="38"/>
        <v>8552681.5199999996</v>
      </c>
      <c r="Q117" s="50">
        <f t="shared" si="38"/>
        <v>8552681.5199999996</v>
      </c>
    </row>
    <row r="118" spans="1:17" s="39" customFormat="1" x14ac:dyDescent="0.25">
      <c r="A118" s="168"/>
      <c r="B118" s="171"/>
      <c r="C118" s="174"/>
      <c r="D118" s="37" t="s">
        <v>18</v>
      </c>
      <c r="E118" s="50">
        <f t="shared" si="35"/>
        <v>410200</v>
      </c>
      <c r="F118" s="50">
        <f>F108+F113</f>
        <v>0</v>
      </c>
      <c r="G118" s="50">
        <f t="shared" ref="G118:Q121" si="39">G108+G113</f>
        <v>0</v>
      </c>
      <c r="H118" s="50">
        <f t="shared" si="39"/>
        <v>0</v>
      </c>
      <c r="I118" s="50">
        <f t="shared" si="39"/>
        <v>0</v>
      </c>
      <c r="J118" s="50">
        <f t="shared" si="39"/>
        <v>410200</v>
      </c>
      <c r="K118" s="50">
        <f t="shared" si="39"/>
        <v>0</v>
      </c>
      <c r="L118" s="50">
        <f t="shared" si="39"/>
        <v>0</v>
      </c>
      <c r="M118" s="50">
        <f t="shared" si="39"/>
        <v>0</v>
      </c>
      <c r="N118" s="50">
        <f t="shared" si="39"/>
        <v>0</v>
      </c>
      <c r="O118" s="50">
        <f t="shared" si="39"/>
        <v>0</v>
      </c>
      <c r="P118" s="50">
        <f t="shared" si="39"/>
        <v>0</v>
      </c>
      <c r="Q118" s="50">
        <f t="shared" si="39"/>
        <v>0</v>
      </c>
    </row>
    <row r="119" spans="1:17" s="39" customFormat="1" ht="31.5" x14ac:dyDescent="0.25">
      <c r="A119" s="168"/>
      <c r="B119" s="171"/>
      <c r="C119" s="174"/>
      <c r="D119" s="37" t="s">
        <v>19</v>
      </c>
      <c r="E119" s="50">
        <f t="shared" si="35"/>
        <v>722300</v>
      </c>
      <c r="F119" s="50">
        <f t="shared" ref="F119:L121" si="40">F109+F114</f>
        <v>0</v>
      </c>
      <c r="G119" s="50">
        <f t="shared" si="40"/>
        <v>21000</v>
      </c>
      <c r="H119" s="50">
        <f t="shared" si="39"/>
        <v>200000</v>
      </c>
      <c r="I119" s="50">
        <f t="shared" si="39"/>
        <v>0</v>
      </c>
      <c r="J119" s="50">
        <f t="shared" si="40"/>
        <v>501300</v>
      </c>
      <c r="K119" s="50">
        <f t="shared" si="40"/>
        <v>0</v>
      </c>
      <c r="L119" s="50">
        <f t="shared" si="40"/>
        <v>0</v>
      </c>
      <c r="M119" s="50">
        <f t="shared" si="39"/>
        <v>0</v>
      </c>
      <c r="N119" s="50">
        <f t="shared" si="39"/>
        <v>0</v>
      </c>
      <c r="O119" s="50">
        <f t="shared" si="39"/>
        <v>0</v>
      </c>
      <c r="P119" s="50">
        <f t="shared" si="39"/>
        <v>0</v>
      </c>
      <c r="Q119" s="50">
        <f t="shared" si="39"/>
        <v>0</v>
      </c>
    </row>
    <row r="120" spans="1:17" s="39" customFormat="1" x14ac:dyDescent="0.25">
      <c r="A120" s="168"/>
      <c r="B120" s="171"/>
      <c r="C120" s="174"/>
      <c r="D120" s="37" t="s">
        <v>20</v>
      </c>
      <c r="E120" s="50">
        <f t="shared" si="35"/>
        <v>97316003.559999973</v>
      </c>
      <c r="F120" s="50">
        <f t="shared" si="40"/>
        <v>8645900.7699999996</v>
      </c>
      <c r="G120" s="50">
        <f t="shared" si="40"/>
        <v>8742559.2599999998</v>
      </c>
      <c r="H120" s="50">
        <f t="shared" si="39"/>
        <v>7700321.79</v>
      </c>
      <c r="I120" s="50">
        <f t="shared" si="39"/>
        <v>8686972.4299999997</v>
      </c>
      <c r="J120" s="50">
        <f t="shared" si="40"/>
        <v>6179179.2599999998</v>
      </c>
      <c r="K120" s="50">
        <f t="shared" si="40"/>
        <v>6044980.9299999997</v>
      </c>
      <c r="L120" s="50">
        <f t="shared" si="40"/>
        <v>8552681.5199999996</v>
      </c>
      <c r="M120" s="50">
        <f t="shared" si="39"/>
        <v>8552681.5199999996</v>
      </c>
      <c r="N120" s="50">
        <f t="shared" si="39"/>
        <v>8552681.5199999996</v>
      </c>
      <c r="O120" s="50">
        <f t="shared" si="39"/>
        <v>8552681.5199999996</v>
      </c>
      <c r="P120" s="50">
        <f t="shared" si="39"/>
        <v>8552681.5199999996</v>
      </c>
      <c r="Q120" s="50">
        <f t="shared" si="39"/>
        <v>8552681.5199999996</v>
      </c>
    </row>
    <row r="121" spans="1:17" s="39" customFormat="1" ht="31.5" x14ac:dyDescent="0.25">
      <c r="A121" s="169"/>
      <c r="B121" s="172"/>
      <c r="C121" s="175"/>
      <c r="D121" s="37" t="s">
        <v>21</v>
      </c>
      <c r="E121" s="50">
        <f t="shared" si="35"/>
        <v>0</v>
      </c>
      <c r="F121" s="50">
        <f t="shared" si="40"/>
        <v>0</v>
      </c>
      <c r="G121" s="50">
        <f t="shared" si="40"/>
        <v>0</v>
      </c>
      <c r="H121" s="50">
        <f t="shared" si="40"/>
        <v>0</v>
      </c>
      <c r="I121" s="50">
        <f t="shared" si="40"/>
        <v>0</v>
      </c>
      <c r="J121" s="50">
        <f t="shared" si="40"/>
        <v>0</v>
      </c>
      <c r="K121" s="50">
        <f t="shared" si="40"/>
        <v>0</v>
      </c>
      <c r="L121" s="50">
        <f t="shared" si="40"/>
        <v>0</v>
      </c>
      <c r="M121" s="50">
        <f t="shared" si="39"/>
        <v>0</v>
      </c>
      <c r="N121" s="50">
        <f t="shared" si="39"/>
        <v>0</v>
      </c>
      <c r="O121" s="50">
        <f t="shared" si="39"/>
        <v>0</v>
      </c>
      <c r="P121" s="50">
        <f t="shared" si="39"/>
        <v>0</v>
      </c>
      <c r="Q121" s="50">
        <f t="shared" si="39"/>
        <v>0</v>
      </c>
    </row>
    <row r="122" spans="1:17" s="51" customFormat="1" ht="15.75" customHeight="1" x14ac:dyDescent="0.25">
      <c r="A122" s="182" t="s">
        <v>144</v>
      </c>
      <c r="B122" s="183"/>
      <c r="C122" s="183"/>
      <c r="D122" s="183"/>
      <c r="E122" s="183"/>
      <c r="F122" s="183"/>
      <c r="G122" s="183"/>
      <c r="H122" s="183"/>
      <c r="I122" s="183"/>
      <c r="J122" s="183"/>
      <c r="K122" s="183"/>
      <c r="L122" s="183"/>
      <c r="M122" s="183"/>
      <c r="N122" s="183"/>
      <c r="O122" s="183"/>
      <c r="P122" s="183"/>
      <c r="Q122" s="184"/>
    </row>
    <row r="123" spans="1:17" s="51" customFormat="1" ht="15" customHeight="1" x14ac:dyDescent="0.25">
      <c r="A123" s="176" t="s">
        <v>107</v>
      </c>
      <c r="B123" s="185" t="s">
        <v>142</v>
      </c>
      <c r="C123" s="180" t="s">
        <v>97</v>
      </c>
      <c r="D123" s="52" t="s">
        <v>36</v>
      </c>
      <c r="E123" s="50">
        <f t="shared" ref="E123:E132" si="41">SUM(F123:Q123)</f>
        <v>0</v>
      </c>
      <c r="F123" s="50">
        <f>F124+F125+F126+F127</f>
        <v>0</v>
      </c>
      <c r="G123" s="50">
        <f t="shared" ref="G123:Q123" si="42">G124+G125+G126+G127</f>
        <v>0</v>
      </c>
      <c r="H123" s="50">
        <f t="shared" si="42"/>
        <v>0</v>
      </c>
      <c r="I123" s="50">
        <f t="shared" si="42"/>
        <v>0</v>
      </c>
      <c r="J123" s="50">
        <f t="shared" si="42"/>
        <v>0</v>
      </c>
      <c r="K123" s="50">
        <f t="shared" si="42"/>
        <v>0</v>
      </c>
      <c r="L123" s="50">
        <f t="shared" si="42"/>
        <v>0</v>
      </c>
      <c r="M123" s="50">
        <f t="shared" si="42"/>
        <v>0</v>
      </c>
      <c r="N123" s="50">
        <f t="shared" si="42"/>
        <v>0</v>
      </c>
      <c r="O123" s="50">
        <f t="shared" si="42"/>
        <v>0</v>
      </c>
      <c r="P123" s="50">
        <f t="shared" si="42"/>
        <v>0</v>
      </c>
      <c r="Q123" s="50">
        <f t="shared" si="42"/>
        <v>0</v>
      </c>
    </row>
    <row r="124" spans="1:17" s="51" customFormat="1" x14ac:dyDescent="0.25">
      <c r="A124" s="176"/>
      <c r="B124" s="186"/>
      <c r="C124" s="180"/>
      <c r="D124" s="52" t="s">
        <v>18</v>
      </c>
      <c r="E124" s="50">
        <f t="shared" si="41"/>
        <v>0</v>
      </c>
      <c r="F124" s="50">
        <v>0</v>
      </c>
      <c r="G124" s="50">
        <v>0</v>
      </c>
      <c r="H124" s="50">
        <v>0</v>
      </c>
      <c r="I124" s="50">
        <v>0</v>
      </c>
      <c r="J124" s="50">
        <v>0</v>
      </c>
      <c r="K124" s="50">
        <v>0</v>
      </c>
      <c r="L124" s="50">
        <v>0</v>
      </c>
      <c r="M124" s="50">
        <v>0</v>
      </c>
      <c r="N124" s="50">
        <v>0</v>
      </c>
      <c r="O124" s="50">
        <v>0</v>
      </c>
      <c r="P124" s="50">
        <v>0</v>
      </c>
      <c r="Q124" s="50">
        <v>0</v>
      </c>
    </row>
    <row r="125" spans="1:17" s="51" customFormat="1" ht="31.5" x14ac:dyDescent="0.25">
      <c r="A125" s="176"/>
      <c r="B125" s="186"/>
      <c r="C125" s="180"/>
      <c r="D125" s="52" t="s">
        <v>19</v>
      </c>
      <c r="E125" s="50">
        <f t="shared" si="41"/>
        <v>0</v>
      </c>
      <c r="F125" s="50">
        <v>0</v>
      </c>
      <c r="G125" s="50">
        <v>0</v>
      </c>
      <c r="H125" s="50">
        <v>0</v>
      </c>
      <c r="I125" s="50">
        <v>0</v>
      </c>
      <c r="J125" s="50">
        <v>0</v>
      </c>
      <c r="K125" s="50">
        <v>0</v>
      </c>
      <c r="L125" s="50">
        <v>0</v>
      </c>
      <c r="M125" s="50">
        <v>0</v>
      </c>
      <c r="N125" s="50">
        <v>0</v>
      </c>
      <c r="O125" s="50">
        <v>0</v>
      </c>
      <c r="P125" s="50">
        <v>0</v>
      </c>
      <c r="Q125" s="50">
        <v>0</v>
      </c>
    </row>
    <row r="126" spans="1:17" s="51" customFormat="1" x14ac:dyDescent="0.25">
      <c r="A126" s="176"/>
      <c r="B126" s="186"/>
      <c r="C126" s="180"/>
      <c r="D126" s="52" t="s">
        <v>20</v>
      </c>
      <c r="E126" s="50">
        <f t="shared" si="41"/>
        <v>0</v>
      </c>
      <c r="F126" s="50">
        <v>0</v>
      </c>
      <c r="G126" s="50">
        <v>0</v>
      </c>
      <c r="H126" s="50">
        <v>0</v>
      </c>
      <c r="I126" s="50">
        <v>0</v>
      </c>
      <c r="J126" s="50">
        <v>0</v>
      </c>
      <c r="K126" s="50">
        <v>0</v>
      </c>
      <c r="L126" s="50">
        <v>0</v>
      </c>
      <c r="M126" s="50">
        <v>0</v>
      </c>
      <c r="N126" s="50">
        <v>0</v>
      </c>
      <c r="O126" s="50">
        <v>0</v>
      </c>
      <c r="P126" s="50">
        <v>0</v>
      </c>
      <c r="Q126" s="50">
        <v>0</v>
      </c>
    </row>
    <row r="127" spans="1:17" s="51" customFormat="1" ht="31.5" x14ac:dyDescent="0.25">
      <c r="A127" s="176"/>
      <c r="B127" s="187"/>
      <c r="C127" s="180"/>
      <c r="D127" s="52" t="s">
        <v>21</v>
      </c>
      <c r="E127" s="50">
        <f t="shared" si="41"/>
        <v>0</v>
      </c>
      <c r="F127" s="50">
        <v>0</v>
      </c>
      <c r="G127" s="50">
        <v>0</v>
      </c>
      <c r="H127" s="50">
        <v>0</v>
      </c>
      <c r="I127" s="50">
        <v>0</v>
      </c>
      <c r="J127" s="50">
        <v>0</v>
      </c>
      <c r="K127" s="50">
        <v>0</v>
      </c>
      <c r="L127" s="50">
        <v>0</v>
      </c>
      <c r="M127" s="50">
        <v>0</v>
      </c>
      <c r="N127" s="50">
        <v>0</v>
      </c>
      <c r="O127" s="50">
        <v>0</v>
      </c>
      <c r="P127" s="50">
        <v>0</v>
      </c>
      <c r="Q127" s="50">
        <v>0</v>
      </c>
    </row>
    <row r="128" spans="1:17" s="51" customFormat="1" ht="15" customHeight="1" x14ac:dyDescent="0.25">
      <c r="A128" s="208" t="s">
        <v>108</v>
      </c>
      <c r="B128" s="181" t="s">
        <v>143</v>
      </c>
      <c r="C128" s="209" t="s">
        <v>97</v>
      </c>
      <c r="D128" s="52" t="s">
        <v>36</v>
      </c>
      <c r="E128" s="50">
        <f t="shared" si="41"/>
        <v>63000</v>
      </c>
      <c r="F128" s="50">
        <f>F129+F130+F131+F132</f>
        <v>63000</v>
      </c>
      <c r="G128" s="50">
        <f t="shared" ref="G128:Q128" si="43">G129+G130+G131+G132</f>
        <v>0</v>
      </c>
      <c r="H128" s="50">
        <f t="shared" si="43"/>
        <v>0</v>
      </c>
      <c r="I128" s="50">
        <f t="shared" si="43"/>
        <v>0</v>
      </c>
      <c r="J128" s="50">
        <f t="shared" si="43"/>
        <v>0</v>
      </c>
      <c r="K128" s="50">
        <f t="shared" si="43"/>
        <v>0</v>
      </c>
      <c r="L128" s="50">
        <f t="shared" si="43"/>
        <v>0</v>
      </c>
      <c r="M128" s="50">
        <f t="shared" si="43"/>
        <v>0</v>
      </c>
      <c r="N128" s="50">
        <f t="shared" si="43"/>
        <v>0</v>
      </c>
      <c r="O128" s="50">
        <f t="shared" si="43"/>
        <v>0</v>
      </c>
      <c r="P128" s="50">
        <f t="shared" si="43"/>
        <v>0</v>
      </c>
      <c r="Q128" s="50">
        <f t="shared" si="43"/>
        <v>0</v>
      </c>
    </row>
    <row r="129" spans="1:17" s="51" customFormat="1" x14ac:dyDescent="0.25">
      <c r="A129" s="208"/>
      <c r="B129" s="181"/>
      <c r="C129" s="209"/>
      <c r="D129" s="52" t="s">
        <v>18</v>
      </c>
      <c r="E129" s="50">
        <f t="shared" si="41"/>
        <v>0</v>
      </c>
      <c r="F129" s="50">
        <v>0</v>
      </c>
      <c r="G129" s="50">
        <v>0</v>
      </c>
      <c r="H129" s="50">
        <v>0</v>
      </c>
      <c r="I129" s="50">
        <v>0</v>
      </c>
      <c r="J129" s="50">
        <v>0</v>
      </c>
      <c r="K129" s="50">
        <v>0</v>
      </c>
      <c r="L129" s="50">
        <v>0</v>
      </c>
      <c r="M129" s="50">
        <v>0</v>
      </c>
      <c r="N129" s="50">
        <v>0</v>
      </c>
      <c r="O129" s="50">
        <v>0</v>
      </c>
      <c r="P129" s="50">
        <v>0</v>
      </c>
      <c r="Q129" s="50">
        <v>0</v>
      </c>
    </row>
    <row r="130" spans="1:17" s="51" customFormat="1" ht="31.5" x14ac:dyDescent="0.25">
      <c r="A130" s="208"/>
      <c r="B130" s="181"/>
      <c r="C130" s="209"/>
      <c r="D130" s="52" t="s">
        <v>19</v>
      </c>
      <c r="E130" s="50">
        <f t="shared" si="41"/>
        <v>0</v>
      </c>
      <c r="F130" s="50">
        <v>0</v>
      </c>
      <c r="G130" s="50">
        <v>0</v>
      </c>
      <c r="H130" s="50">
        <v>0</v>
      </c>
      <c r="I130" s="50">
        <v>0</v>
      </c>
      <c r="J130" s="50">
        <v>0</v>
      </c>
      <c r="K130" s="50">
        <v>0</v>
      </c>
      <c r="L130" s="50">
        <v>0</v>
      </c>
      <c r="M130" s="50">
        <v>0</v>
      </c>
      <c r="N130" s="50">
        <v>0</v>
      </c>
      <c r="O130" s="50">
        <v>0</v>
      </c>
      <c r="P130" s="50">
        <v>0</v>
      </c>
      <c r="Q130" s="50">
        <v>0</v>
      </c>
    </row>
    <row r="131" spans="1:17" s="51" customFormat="1" x14ac:dyDescent="0.25">
      <c r="A131" s="208"/>
      <c r="B131" s="181"/>
      <c r="C131" s="209"/>
      <c r="D131" s="52" t="s">
        <v>20</v>
      </c>
      <c r="E131" s="50">
        <f t="shared" si="41"/>
        <v>63000</v>
      </c>
      <c r="F131" s="53">
        <v>63000</v>
      </c>
      <c r="G131" s="53">
        <v>0</v>
      </c>
      <c r="H131" s="53">
        <v>0</v>
      </c>
      <c r="I131" s="50">
        <v>0</v>
      </c>
      <c r="J131" s="50">
        <v>0</v>
      </c>
      <c r="K131" s="50">
        <v>0</v>
      </c>
      <c r="L131" s="50">
        <v>0</v>
      </c>
      <c r="M131" s="50">
        <v>0</v>
      </c>
      <c r="N131" s="50">
        <v>0</v>
      </c>
      <c r="O131" s="50">
        <v>0</v>
      </c>
      <c r="P131" s="50">
        <v>0</v>
      </c>
      <c r="Q131" s="50">
        <v>0</v>
      </c>
    </row>
    <row r="132" spans="1:17" s="51" customFormat="1" ht="31.5" x14ac:dyDescent="0.25">
      <c r="A132" s="208"/>
      <c r="B132" s="181"/>
      <c r="C132" s="209"/>
      <c r="D132" s="52" t="s">
        <v>21</v>
      </c>
      <c r="E132" s="50">
        <f t="shared" si="41"/>
        <v>0</v>
      </c>
      <c r="F132" s="50">
        <v>0</v>
      </c>
      <c r="G132" s="50">
        <v>0</v>
      </c>
      <c r="H132" s="50">
        <v>0</v>
      </c>
      <c r="I132" s="50">
        <v>0</v>
      </c>
      <c r="J132" s="50">
        <v>0</v>
      </c>
      <c r="K132" s="50">
        <v>0</v>
      </c>
      <c r="L132" s="50">
        <v>0</v>
      </c>
      <c r="M132" s="50">
        <v>0</v>
      </c>
      <c r="N132" s="50">
        <v>0</v>
      </c>
      <c r="O132" s="50">
        <v>0</v>
      </c>
      <c r="P132" s="50">
        <v>0</v>
      </c>
      <c r="Q132" s="50">
        <v>0</v>
      </c>
    </row>
    <row r="133" spans="1:17" s="39" customFormat="1" ht="15.75" customHeight="1" x14ac:dyDescent="0.25">
      <c r="A133" s="167"/>
      <c r="B133" s="170" t="s">
        <v>145</v>
      </c>
      <c r="C133" s="173"/>
      <c r="D133" s="37" t="s">
        <v>36</v>
      </c>
      <c r="E133" s="50">
        <f t="shared" ref="E133:E137" si="44">SUM(F133:Q133)</f>
        <v>63000</v>
      </c>
      <c r="F133" s="50">
        <f>F134+F135+F136+F137</f>
        <v>63000</v>
      </c>
      <c r="G133" s="50">
        <f>G134+G135+G136+G137</f>
        <v>0</v>
      </c>
      <c r="H133" s="50">
        <f t="shared" ref="H133:Q133" si="45">H134+H135+H136+H137</f>
        <v>0</v>
      </c>
      <c r="I133" s="50">
        <f t="shared" si="45"/>
        <v>0</v>
      </c>
      <c r="J133" s="50">
        <f t="shared" si="45"/>
        <v>0</v>
      </c>
      <c r="K133" s="50">
        <f t="shared" si="45"/>
        <v>0</v>
      </c>
      <c r="L133" s="50">
        <f t="shared" si="45"/>
        <v>0</v>
      </c>
      <c r="M133" s="50">
        <f t="shared" si="45"/>
        <v>0</v>
      </c>
      <c r="N133" s="50">
        <f t="shared" si="45"/>
        <v>0</v>
      </c>
      <c r="O133" s="50">
        <f t="shared" si="45"/>
        <v>0</v>
      </c>
      <c r="P133" s="50">
        <f t="shared" si="45"/>
        <v>0</v>
      </c>
      <c r="Q133" s="50">
        <f t="shared" si="45"/>
        <v>0</v>
      </c>
    </row>
    <row r="134" spans="1:17" s="39" customFormat="1" x14ac:dyDescent="0.25">
      <c r="A134" s="168"/>
      <c r="B134" s="171"/>
      <c r="C134" s="174"/>
      <c r="D134" s="37" t="s">
        <v>18</v>
      </c>
      <c r="E134" s="50">
        <f t="shared" si="44"/>
        <v>0</v>
      </c>
      <c r="F134" s="50">
        <f>F124+F129</f>
        <v>0</v>
      </c>
      <c r="G134" s="50">
        <f t="shared" ref="G134:Q134" si="46">G124+G129</f>
        <v>0</v>
      </c>
      <c r="H134" s="50">
        <f t="shared" si="46"/>
        <v>0</v>
      </c>
      <c r="I134" s="50">
        <f t="shared" si="46"/>
        <v>0</v>
      </c>
      <c r="J134" s="50">
        <f t="shared" si="46"/>
        <v>0</v>
      </c>
      <c r="K134" s="50">
        <f t="shared" si="46"/>
        <v>0</v>
      </c>
      <c r="L134" s="50">
        <f t="shared" si="46"/>
        <v>0</v>
      </c>
      <c r="M134" s="50">
        <f t="shared" si="46"/>
        <v>0</v>
      </c>
      <c r="N134" s="50">
        <f t="shared" si="46"/>
        <v>0</v>
      </c>
      <c r="O134" s="50">
        <f t="shared" si="46"/>
        <v>0</v>
      </c>
      <c r="P134" s="50">
        <f t="shared" si="46"/>
        <v>0</v>
      </c>
      <c r="Q134" s="50">
        <f t="shared" si="46"/>
        <v>0</v>
      </c>
    </row>
    <row r="135" spans="1:17" s="39" customFormat="1" ht="31.5" x14ac:dyDescent="0.25">
      <c r="A135" s="168"/>
      <c r="B135" s="171"/>
      <c r="C135" s="174"/>
      <c r="D135" s="37" t="s">
        <v>19</v>
      </c>
      <c r="E135" s="50">
        <f t="shared" si="44"/>
        <v>0</v>
      </c>
      <c r="F135" s="50">
        <f t="shared" ref="F135:Q135" si="47">F125+F130</f>
        <v>0</v>
      </c>
      <c r="G135" s="50">
        <f t="shared" si="47"/>
        <v>0</v>
      </c>
      <c r="H135" s="50">
        <f t="shared" si="47"/>
        <v>0</v>
      </c>
      <c r="I135" s="50">
        <f t="shared" si="47"/>
        <v>0</v>
      </c>
      <c r="J135" s="50">
        <f t="shared" si="47"/>
        <v>0</v>
      </c>
      <c r="K135" s="50">
        <f t="shared" si="47"/>
        <v>0</v>
      </c>
      <c r="L135" s="50">
        <f t="shared" si="47"/>
        <v>0</v>
      </c>
      <c r="M135" s="50">
        <f t="shared" si="47"/>
        <v>0</v>
      </c>
      <c r="N135" s="50">
        <f t="shared" si="47"/>
        <v>0</v>
      </c>
      <c r="O135" s="50">
        <f t="shared" si="47"/>
        <v>0</v>
      </c>
      <c r="P135" s="50">
        <f t="shared" si="47"/>
        <v>0</v>
      </c>
      <c r="Q135" s="50">
        <f t="shared" si="47"/>
        <v>0</v>
      </c>
    </row>
    <row r="136" spans="1:17" s="39" customFormat="1" x14ac:dyDescent="0.25">
      <c r="A136" s="168"/>
      <c r="B136" s="171"/>
      <c r="C136" s="174"/>
      <c r="D136" s="37" t="s">
        <v>20</v>
      </c>
      <c r="E136" s="50">
        <f t="shared" si="44"/>
        <v>63000</v>
      </c>
      <c r="F136" s="50">
        <f t="shared" ref="F136:Q136" si="48">F126+F131</f>
        <v>63000</v>
      </c>
      <c r="G136" s="50">
        <f t="shared" si="48"/>
        <v>0</v>
      </c>
      <c r="H136" s="50">
        <f t="shared" si="48"/>
        <v>0</v>
      </c>
      <c r="I136" s="50">
        <f t="shared" si="48"/>
        <v>0</v>
      </c>
      <c r="J136" s="50">
        <f t="shared" si="48"/>
        <v>0</v>
      </c>
      <c r="K136" s="50">
        <f t="shared" si="48"/>
        <v>0</v>
      </c>
      <c r="L136" s="50">
        <f t="shared" si="48"/>
        <v>0</v>
      </c>
      <c r="M136" s="50">
        <f t="shared" si="48"/>
        <v>0</v>
      </c>
      <c r="N136" s="50">
        <f t="shared" si="48"/>
        <v>0</v>
      </c>
      <c r="O136" s="50">
        <f t="shared" si="48"/>
        <v>0</v>
      </c>
      <c r="P136" s="50">
        <f t="shared" si="48"/>
        <v>0</v>
      </c>
      <c r="Q136" s="50">
        <f t="shared" si="48"/>
        <v>0</v>
      </c>
    </row>
    <row r="137" spans="1:17" s="39" customFormat="1" ht="31.5" x14ac:dyDescent="0.25">
      <c r="A137" s="169"/>
      <c r="B137" s="172"/>
      <c r="C137" s="175"/>
      <c r="D137" s="37" t="s">
        <v>21</v>
      </c>
      <c r="E137" s="50">
        <f t="shared" si="44"/>
        <v>0</v>
      </c>
      <c r="F137" s="50">
        <f t="shared" ref="F137:Q137" si="49">F127+F132</f>
        <v>0</v>
      </c>
      <c r="G137" s="50">
        <f t="shared" si="49"/>
        <v>0</v>
      </c>
      <c r="H137" s="50">
        <f t="shared" si="49"/>
        <v>0</v>
      </c>
      <c r="I137" s="50">
        <f t="shared" si="49"/>
        <v>0</v>
      </c>
      <c r="J137" s="50">
        <f t="shared" si="49"/>
        <v>0</v>
      </c>
      <c r="K137" s="50">
        <f t="shared" si="49"/>
        <v>0</v>
      </c>
      <c r="L137" s="50">
        <f t="shared" si="49"/>
        <v>0</v>
      </c>
      <c r="M137" s="50">
        <f t="shared" si="49"/>
        <v>0</v>
      </c>
      <c r="N137" s="50">
        <f t="shared" si="49"/>
        <v>0</v>
      </c>
      <c r="O137" s="50">
        <f t="shared" si="49"/>
        <v>0</v>
      </c>
      <c r="P137" s="50">
        <f t="shared" si="49"/>
        <v>0</v>
      </c>
      <c r="Q137" s="50">
        <f t="shared" si="49"/>
        <v>0</v>
      </c>
    </row>
    <row r="138" spans="1:17" s="51" customFormat="1" ht="15.75" customHeight="1" x14ac:dyDescent="0.25">
      <c r="A138" s="182" t="s">
        <v>146</v>
      </c>
      <c r="B138" s="183"/>
      <c r="C138" s="183"/>
      <c r="D138" s="183"/>
      <c r="E138" s="183"/>
      <c r="F138" s="183"/>
      <c r="G138" s="183"/>
      <c r="H138" s="183"/>
      <c r="I138" s="183"/>
      <c r="J138" s="183"/>
      <c r="K138" s="183"/>
      <c r="L138" s="183"/>
      <c r="M138" s="183"/>
      <c r="N138" s="183"/>
      <c r="O138" s="183"/>
      <c r="P138" s="183"/>
      <c r="Q138" s="184"/>
    </row>
    <row r="139" spans="1:17" s="51" customFormat="1" ht="15" customHeight="1" x14ac:dyDescent="0.25">
      <c r="A139" s="176" t="s">
        <v>147</v>
      </c>
      <c r="B139" s="185" t="s">
        <v>148</v>
      </c>
      <c r="C139" s="180" t="s">
        <v>97</v>
      </c>
      <c r="D139" s="52" t="s">
        <v>36</v>
      </c>
      <c r="E139" s="50">
        <f t="shared" ref="E139:E148" si="50">SUM(F139:Q139)</f>
        <v>0</v>
      </c>
      <c r="F139" s="50">
        <f>F140+F141+F142+F143</f>
        <v>0</v>
      </c>
      <c r="G139" s="50">
        <f t="shared" ref="G139:Q139" si="51">G140+G141+G142+G143</f>
        <v>0</v>
      </c>
      <c r="H139" s="50">
        <f t="shared" si="51"/>
        <v>0</v>
      </c>
      <c r="I139" s="50">
        <f t="shared" si="51"/>
        <v>0</v>
      </c>
      <c r="J139" s="50">
        <f t="shared" si="51"/>
        <v>0</v>
      </c>
      <c r="K139" s="50">
        <f t="shared" si="51"/>
        <v>0</v>
      </c>
      <c r="L139" s="50">
        <f t="shared" si="51"/>
        <v>0</v>
      </c>
      <c r="M139" s="50">
        <f t="shared" si="51"/>
        <v>0</v>
      </c>
      <c r="N139" s="50">
        <f t="shared" si="51"/>
        <v>0</v>
      </c>
      <c r="O139" s="50">
        <f t="shared" si="51"/>
        <v>0</v>
      </c>
      <c r="P139" s="50">
        <f t="shared" si="51"/>
        <v>0</v>
      </c>
      <c r="Q139" s="50">
        <f t="shared" si="51"/>
        <v>0</v>
      </c>
    </row>
    <row r="140" spans="1:17" s="51" customFormat="1" x14ac:dyDescent="0.25">
      <c r="A140" s="176"/>
      <c r="B140" s="186"/>
      <c r="C140" s="180"/>
      <c r="D140" s="52" t="s">
        <v>18</v>
      </c>
      <c r="E140" s="50">
        <f t="shared" si="50"/>
        <v>0</v>
      </c>
      <c r="F140" s="50">
        <v>0</v>
      </c>
      <c r="G140" s="50">
        <v>0</v>
      </c>
      <c r="H140" s="50">
        <v>0</v>
      </c>
      <c r="I140" s="50">
        <v>0</v>
      </c>
      <c r="J140" s="50">
        <v>0</v>
      </c>
      <c r="K140" s="50">
        <v>0</v>
      </c>
      <c r="L140" s="50">
        <v>0</v>
      </c>
      <c r="M140" s="50">
        <v>0</v>
      </c>
      <c r="N140" s="50">
        <v>0</v>
      </c>
      <c r="O140" s="50">
        <v>0</v>
      </c>
      <c r="P140" s="50">
        <v>0</v>
      </c>
      <c r="Q140" s="50">
        <v>0</v>
      </c>
    </row>
    <row r="141" spans="1:17" s="51" customFormat="1" ht="31.5" x14ac:dyDescent="0.25">
      <c r="A141" s="176"/>
      <c r="B141" s="186"/>
      <c r="C141" s="180"/>
      <c r="D141" s="52" t="s">
        <v>19</v>
      </c>
      <c r="E141" s="50">
        <f t="shared" si="50"/>
        <v>0</v>
      </c>
      <c r="F141" s="50">
        <v>0</v>
      </c>
      <c r="G141" s="50">
        <v>0</v>
      </c>
      <c r="H141" s="50">
        <v>0</v>
      </c>
      <c r="I141" s="50">
        <v>0</v>
      </c>
      <c r="J141" s="50">
        <v>0</v>
      </c>
      <c r="K141" s="50">
        <v>0</v>
      </c>
      <c r="L141" s="50">
        <v>0</v>
      </c>
      <c r="M141" s="50">
        <v>0</v>
      </c>
      <c r="N141" s="50">
        <v>0</v>
      </c>
      <c r="O141" s="50">
        <v>0</v>
      </c>
      <c r="P141" s="50">
        <v>0</v>
      </c>
      <c r="Q141" s="50">
        <v>0</v>
      </c>
    </row>
    <row r="142" spans="1:17" s="51" customFormat="1" x14ac:dyDescent="0.25">
      <c r="A142" s="176"/>
      <c r="B142" s="186"/>
      <c r="C142" s="180"/>
      <c r="D142" s="52" t="s">
        <v>20</v>
      </c>
      <c r="E142" s="50">
        <f t="shared" si="50"/>
        <v>0</v>
      </c>
      <c r="F142" s="50">
        <v>0</v>
      </c>
      <c r="G142" s="50">
        <v>0</v>
      </c>
      <c r="H142" s="50">
        <v>0</v>
      </c>
      <c r="I142" s="50">
        <v>0</v>
      </c>
      <c r="J142" s="50">
        <v>0</v>
      </c>
      <c r="K142" s="50">
        <v>0</v>
      </c>
      <c r="L142" s="50">
        <v>0</v>
      </c>
      <c r="M142" s="50">
        <v>0</v>
      </c>
      <c r="N142" s="50">
        <v>0</v>
      </c>
      <c r="O142" s="50">
        <v>0</v>
      </c>
      <c r="P142" s="50">
        <v>0</v>
      </c>
      <c r="Q142" s="50">
        <v>0</v>
      </c>
    </row>
    <row r="143" spans="1:17" s="51" customFormat="1" ht="31.5" x14ac:dyDescent="0.25">
      <c r="A143" s="176"/>
      <c r="B143" s="187"/>
      <c r="C143" s="180"/>
      <c r="D143" s="52" t="s">
        <v>21</v>
      </c>
      <c r="E143" s="50">
        <f t="shared" si="50"/>
        <v>0</v>
      </c>
      <c r="F143" s="50">
        <v>0</v>
      </c>
      <c r="G143" s="50">
        <v>0</v>
      </c>
      <c r="H143" s="50">
        <v>0</v>
      </c>
      <c r="I143" s="50">
        <v>0</v>
      </c>
      <c r="J143" s="50">
        <v>0</v>
      </c>
      <c r="K143" s="50">
        <v>0</v>
      </c>
      <c r="L143" s="50">
        <v>0</v>
      </c>
      <c r="M143" s="50">
        <v>0</v>
      </c>
      <c r="N143" s="50">
        <v>0</v>
      </c>
      <c r="O143" s="50">
        <v>0</v>
      </c>
      <c r="P143" s="50">
        <v>0</v>
      </c>
      <c r="Q143" s="50">
        <v>0</v>
      </c>
    </row>
    <row r="144" spans="1:17" s="39" customFormat="1" ht="15.75" customHeight="1" x14ac:dyDescent="0.25">
      <c r="A144" s="167"/>
      <c r="B144" s="170" t="s">
        <v>149</v>
      </c>
      <c r="C144" s="173"/>
      <c r="D144" s="37" t="s">
        <v>36</v>
      </c>
      <c r="E144" s="50">
        <f t="shared" si="50"/>
        <v>0</v>
      </c>
      <c r="F144" s="50">
        <f>F145+F146+F147+F148</f>
        <v>0</v>
      </c>
      <c r="G144" s="50">
        <f>G145+G146+G147+G148</f>
        <v>0</v>
      </c>
      <c r="H144" s="50">
        <f t="shared" ref="H144:Q144" si="52">H145+H146+H147+H148</f>
        <v>0</v>
      </c>
      <c r="I144" s="50">
        <f t="shared" si="52"/>
        <v>0</v>
      </c>
      <c r="J144" s="50">
        <f t="shared" si="52"/>
        <v>0</v>
      </c>
      <c r="K144" s="50">
        <f t="shared" si="52"/>
        <v>0</v>
      </c>
      <c r="L144" s="50">
        <f t="shared" si="52"/>
        <v>0</v>
      </c>
      <c r="M144" s="50">
        <f t="shared" si="52"/>
        <v>0</v>
      </c>
      <c r="N144" s="50">
        <f t="shared" si="52"/>
        <v>0</v>
      </c>
      <c r="O144" s="50">
        <f t="shared" si="52"/>
        <v>0</v>
      </c>
      <c r="P144" s="50">
        <f t="shared" si="52"/>
        <v>0</v>
      </c>
      <c r="Q144" s="50">
        <f t="shared" si="52"/>
        <v>0</v>
      </c>
    </row>
    <row r="145" spans="1:17" s="39" customFormat="1" x14ac:dyDescent="0.25">
      <c r="A145" s="168"/>
      <c r="B145" s="171"/>
      <c r="C145" s="174"/>
      <c r="D145" s="37" t="s">
        <v>18</v>
      </c>
      <c r="E145" s="50">
        <f t="shared" si="50"/>
        <v>0</v>
      </c>
      <c r="F145" s="50">
        <f>F140</f>
        <v>0</v>
      </c>
      <c r="G145" s="50">
        <f t="shared" ref="G145:Q145" si="53">G140</f>
        <v>0</v>
      </c>
      <c r="H145" s="50">
        <f t="shared" si="53"/>
        <v>0</v>
      </c>
      <c r="I145" s="50">
        <f t="shared" si="53"/>
        <v>0</v>
      </c>
      <c r="J145" s="50">
        <f t="shared" si="53"/>
        <v>0</v>
      </c>
      <c r="K145" s="50">
        <f t="shared" si="53"/>
        <v>0</v>
      </c>
      <c r="L145" s="50">
        <f t="shared" si="53"/>
        <v>0</v>
      </c>
      <c r="M145" s="50">
        <f t="shared" si="53"/>
        <v>0</v>
      </c>
      <c r="N145" s="50">
        <f t="shared" si="53"/>
        <v>0</v>
      </c>
      <c r="O145" s="50">
        <f t="shared" si="53"/>
        <v>0</v>
      </c>
      <c r="P145" s="50">
        <f t="shared" si="53"/>
        <v>0</v>
      </c>
      <c r="Q145" s="50">
        <f t="shared" si="53"/>
        <v>0</v>
      </c>
    </row>
    <row r="146" spans="1:17" s="39" customFormat="1" ht="31.5" x14ac:dyDescent="0.25">
      <c r="A146" s="168"/>
      <c r="B146" s="171"/>
      <c r="C146" s="174"/>
      <c r="D146" s="37" t="s">
        <v>19</v>
      </c>
      <c r="E146" s="50">
        <f t="shared" si="50"/>
        <v>0</v>
      </c>
      <c r="F146" s="50">
        <f t="shared" ref="F146:Q148" si="54">F141</f>
        <v>0</v>
      </c>
      <c r="G146" s="50">
        <f t="shared" si="54"/>
        <v>0</v>
      </c>
      <c r="H146" s="50">
        <f t="shared" si="54"/>
        <v>0</v>
      </c>
      <c r="I146" s="50">
        <f t="shared" si="54"/>
        <v>0</v>
      </c>
      <c r="J146" s="50">
        <f t="shared" si="54"/>
        <v>0</v>
      </c>
      <c r="K146" s="50">
        <f t="shared" si="54"/>
        <v>0</v>
      </c>
      <c r="L146" s="50">
        <f t="shared" si="54"/>
        <v>0</v>
      </c>
      <c r="M146" s="50">
        <f t="shared" si="54"/>
        <v>0</v>
      </c>
      <c r="N146" s="50">
        <f t="shared" si="54"/>
        <v>0</v>
      </c>
      <c r="O146" s="50">
        <f t="shared" si="54"/>
        <v>0</v>
      </c>
      <c r="P146" s="50">
        <f t="shared" si="54"/>
        <v>0</v>
      </c>
      <c r="Q146" s="50">
        <f t="shared" si="54"/>
        <v>0</v>
      </c>
    </row>
    <row r="147" spans="1:17" s="39" customFormat="1" x14ac:dyDescent="0.25">
      <c r="A147" s="168"/>
      <c r="B147" s="171"/>
      <c r="C147" s="174"/>
      <c r="D147" s="37" t="s">
        <v>20</v>
      </c>
      <c r="E147" s="50">
        <f t="shared" si="50"/>
        <v>0</v>
      </c>
      <c r="F147" s="50">
        <f t="shared" si="54"/>
        <v>0</v>
      </c>
      <c r="G147" s="50">
        <f t="shared" si="54"/>
        <v>0</v>
      </c>
      <c r="H147" s="50">
        <f t="shared" si="54"/>
        <v>0</v>
      </c>
      <c r="I147" s="50">
        <f t="shared" si="54"/>
        <v>0</v>
      </c>
      <c r="J147" s="50">
        <f t="shared" si="54"/>
        <v>0</v>
      </c>
      <c r="K147" s="50">
        <f t="shared" si="54"/>
        <v>0</v>
      </c>
      <c r="L147" s="50">
        <f t="shared" si="54"/>
        <v>0</v>
      </c>
      <c r="M147" s="50">
        <f t="shared" si="54"/>
        <v>0</v>
      </c>
      <c r="N147" s="50">
        <f t="shared" si="54"/>
        <v>0</v>
      </c>
      <c r="O147" s="50">
        <f t="shared" si="54"/>
        <v>0</v>
      </c>
      <c r="P147" s="50">
        <f t="shared" si="54"/>
        <v>0</v>
      </c>
      <c r="Q147" s="50">
        <f t="shared" si="54"/>
        <v>0</v>
      </c>
    </row>
    <row r="148" spans="1:17" s="39" customFormat="1" ht="31.5" x14ac:dyDescent="0.25">
      <c r="A148" s="169"/>
      <c r="B148" s="172"/>
      <c r="C148" s="175"/>
      <c r="D148" s="37" t="s">
        <v>21</v>
      </c>
      <c r="E148" s="50">
        <f t="shared" si="50"/>
        <v>0</v>
      </c>
      <c r="F148" s="50">
        <f t="shared" si="54"/>
        <v>0</v>
      </c>
      <c r="G148" s="50">
        <f t="shared" si="54"/>
        <v>0</v>
      </c>
      <c r="H148" s="50">
        <f t="shared" si="54"/>
        <v>0</v>
      </c>
      <c r="I148" s="50">
        <f t="shared" si="54"/>
        <v>0</v>
      </c>
      <c r="J148" s="50">
        <f t="shared" si="54"/>
        <v>0</v>
      </c>
      <c r="K148" s="50">
        <f t="shared" si="54"/>
        <v>0</v>
      </c>
      <c r="L148" s="50">
        <f t="shared" si="54"/>
        <v>0</v>
      </c>
      <c r="M148" s="50">
        <f t="shared" si="54"/>
        <v>0</v>
      </c>
      <c r="N148" s="50">
        <f t="shared" si="54"/>
        <v>0</v>
      </c>
      <c r="O148" s="50">
        <f t="shared" si="54"/>
        <v>0</v>
      </c>
      <c r="P148" s="50">
        <f t="shared" si="54"/>
        <v>0</v>
      </c>
      <c r="Q148" s="50">
        <f t="shared" si="54"/>
        <v>0</v>
      </c>
    </row>
    <row r="149" spans="1:17" s="51" customFormat="1" ht="15.75" customHeight="1" x14ac:dyDescent="0.25">
      <c r="A149" s="182" t="s">
        <v>150</v>
      </c>
      <c r="B149" s="183"/>
      <c r="C149" s="183"/>
      <c r="D149" s="183"/>
      <c r="E149" s="183"/>
      <c r="F149" s="183"/>
      <c r="G149" s="183"/>
      <c r="H149" s="183"/>
      <c r="I149" s="183"/>
      <c r="J149" s="183"/>
      <c r="K149" s="183"/>
      <c r="L149" s="183"/>
      <c r="M149" s="183"/>
      <c r="N149" s="183"/>
      <c r="O149" s="183"/>
      <c r="P149" s="183"/>
      <c r="Q149" s="184"/>
    </row>
    <row r="150" spans="1:17" s="51" customFormat="1" ht="15" customHeight="1" x14ac:dyDescent="0.25">
      <c r="A150" s="176" t="s">
        <v>151</v>
      </c>
      <c r="B150" s="177" t="s">
        <v>155</v>
      </c>
      <c r="C150" s="180" t="s">
        <v>97</v>
      </c>
      <c r="D150" s="52" t="s">
        <v>36</v>
      </c>
      <c r="E150" s="50">
        <f t="shared" ref="E150:E174" si="55">SUM(F150:Q150)</f>
        <v>0</v>
      </c>
      <c r="F150" s="49">
        <f>SUM(G150:Q150)</f>
        <v>0</v>
      </c>
      <c r="G150" s="49">
        <f>G151+G152+G153+G154</f>
        <v>0</v>
      </c>
      <c r="H150" s="49">
        <f t="shared" ref="H150:Q150" si="56">H151+H152+H153+H154</f>
        <v>0</v>
      </c>
      <c r="I150" s="49">
        <f t="shared" si="56"/>
        <v>0</v>
      </c>
      <c r="J150" s="49">
        <f t="shared" si="56"/>
        <v>0</v>
      </c>
      <c r="K150" s="49">
        <f t="shared" si="56"/>
        <v>0</v>
      </c>
      <c r="L150" s="49">
        <f t="shared" si="56"/>
        <v>0</v>
      </c>
      <c r="M150" s="49">
        <f t="shared" si="56"/>
        <v>0</v>
      </c>
      <c r="N150" s="49">
        <f t="shared" si="56"/>
        <v>0</v>
      </c>
      <c r="O150" s="49">
        <f t="shared" si="56"/>
        <v>0</v>
      </c>
      <c r="P150" s="49">
        <f t="shared" si="56"/>
        <v>0</v>
      </c>
      <c r="Q150" s="49">
        <f t="shared" si="56"/>
        <v>0</v>
      </c>
    </row>
    <row r="151" spans="1:17" s="51" customFormat="1" x14ac:dyDescent="0.25">
      <c r="A151" s="176"/>
      <c r="B151" s="178"/>
      <c r="C151" s="180"/>
      <c r="D151" s="52" t="s">
        <v>18</v>
      </c>
      <c r="E151" s="50">
        <f t="shared" si="55"/>
        <v>0</v>
      </c>
      <c r="F151" s="49">
        <v>0</v>
      </c>
      <c r="G151" s="49">
        <v>0</v>
      </c>
      <c r="H151" s="49">
        <v>0</v>
      </c>
      <c r="I151" s="49">
        <f t="shared" ref="I151:Q154" si="57">I136+I141+I146</f>
        <v>0</v>
      </c>
      <c r="J151" s="49">
        <f t="shared" si="57"/>
        <v>0</v>
      </c>
      <c r="K151" s="49">
        <f t="shared" si="57"/>
        <v>0</v>
      </c>
      <c r="L151" s="49">
        <f t="shared" si="57"/>
        <v>0</v>
      </c>
      <c r="M151" s="49">
        <f t="shared" si="57"/>
        <v>0</v>
      </c>
      <c r="N151" s="49">
        <f t="shared" si="57"/>
        <v>0</v>
      </c>
      <c r="O151" s="49">
        <f t="shared" si="57"/>
        <v>0</v>
      </c>
      <c r="P151" s="49">
        <f t="shared" si="57"/>
        <v>0</v>
      </c>
      <c r="Q151" s="49">
        <f t="shared" si="57"/>
        <v>0</v>
      </c>
    </row>
    <row r="152" spans="1:17" s="51" customFormat="1" ht="31.5" x14ac:dyDescent="0.25">
      <c r="A152" s="176"/>
      <c r="B152" s="178"/>
      <c r="C152" s="180"/>
      <c r="D152" s="52" t="s">
        <v>19</v>
      </c>
      <c r="E152" s="50">
        <f t="shared" si="55"/>
        <v>0</v>
      </c>
      <c r="F152" s="49">
        <v>0</v>
      </c>
      <c r="G152" s="49">
        <v>0</v>
      </c>
      <c r="H152" s="49">
        <v>0</v>
      </c>
      <c r="I152" s="49">
        <f t="shared" si="57"/>
        <v>0</v>
      </c>
      <c r="J152" s="49">
        <f t="shared" si="57"/>
        <v>0</v>
      </c>
      <c r="K152" s="49">
        <f t="shared" si="57"/>
        <v>0</v>
      </c>
      <c r="L152" s="49">
        <f t="shared" si="57"/>
        <v>0</v>
      </c>
      <c r="M152" s="49">
        <f t="shared" si="57"/>
        <v>0</v>
      </c>
      <c r="N152" s="49">
        <f t="shared" si="57"/>
        <v>0</v>
      </c>
      <c r="O152" s="49">
        <f t="shared" si="57"/>
        <v>0</v>
      </c>
      <c r="P152" s="49">
        <f t="shared" si="57"/>
        <v>0</v>
      </c>
      <c r="Q152" s="49">
        <f t="shared" si="57"/>
        <v>0</v>
      </c>
    </row>
    <row r="153" spans="1:17" s="51" customFormat="1" x14ac:dyDescent="0.25">
      <c r="A153" s="176"/>
      <c r="B153" s="178"/>
      <c r="C153" s="180"/>
      <c r="D153" s="52" t="s">
        <v>20</v>
      </c>
      <c r="E153" s="50">
        <f t="shared" si="55"/>
        <v>20000</v>
      </c>
      <c r="F153" s="49">
        <v>20000</v>
      </c>
      <c r="G153" s="49">
        <f t="shared" ref="G153:L154" si="58">G138+G143+G148</f>
        <v>0</v>
      </c>
      <c r="H153" s="49">
        <f t="shared" si="58"/>
        <v>0</v>
      </c>
      <c r="I153" s="49">
        <f t="shared" si="58"/>
        <v>0</v>
      </c>
      <c r="J153" s="49">
        <f t="shared" si="58"/>
        <v>0</v>
      </c>
      <c r="K153" s="49">
        <f t="shared" si="58"/>
        <v>0</v>
      </c>
      <c r="L153" s="49">
        <f t="shared" si="58"/>
        <v>0</v>
      </c>
      <c r="M153" s="49">
        <f t="shared" si="57"/>
        <v>0</v>
      </c>
      <c r="N153" s="49">
        <f t="shared" si="57"/>
        <v>0</v>
      </c>
      <c r="O153" s="49">
        <f t="shared" si="57"/>
        <v>0</v>
      </c>
      <c r="P153" s="49">
        <f t="shared" si="57"/>
        <v>0</v>
      </c>
      <c r="Q153" s="49">
        <f t="shared" si="57"/>
        <v>0</v>
      </c>
    </row>
    <row r="154" spans="1:17" s="51" customFormat="1" ht="31.5" x14ac:dyDescent="0.25">
      <c r="A154" s="176"/>
      <c r="B154" s="179"/>
      <c r="C154" s="180"/>
      <c r="D154" s="52" t="s">
        <v>21</v>
      </c>
      <c r="E154" s="50">
        <f t="shared" si="55"/>
        <v>0</v>
      </c>
      <c r="F154" s="49">
        <v>0</v>
      </c>
      <c r="G154" s="49">
        <v>0</v>
      </c>
      <c r="H154" s="49">
        <v>0</v>
      </c>
      <c r="I154" s="49">
        <f t="shared" si="58"/>
        <v>0</v>
      </c>
      <c r="J154" s="49">
        <f t="shared" si="58"/>
        <v>0</v>
      </c>
      <c r="K154" s="49">
        <f t="shared" si="58"/>
        <v>0</v>
      </c>
      <c r="L154" s="49">
        <f t="shared" si="58"/>
        <v>0</v>
      </c>
      <c r="M154" s="49">
        <f t="shared" si="57"/>
        <v>0</v>
      </c>
      <c r="N154" s="49">
        <f t="shared" si="57"/>
        <v>0</v>
      </c>
      <c r="O154" s="49">
        <f t="shared" si="57"/>
        <v>0</v>
      </c>
      <c r="P154" s="49">
        <f t="shared" si="57"/>
        <v>0</v>
      </c>
      <c r="Q154" s="49">
        <f t="shared" si="57"/>
        <v>0</v>
      </c>
    </row>
    <row r="155" spans="1:17" s="51" customFormat="1" ht="15" customHeight="1" x14ac:dyDescent="0.25">
      <c r="A155" s="176" t="s">
        <v>152</v>
      </c>
      <c r="B155" s="177" t="s">
        <v>156</v>
      </c>
      <c r="C155" s="180" t="s">
        <v>97</v>
      </c>
      <c r="D155" s="52" t="s">
        <v>36</v>
      </c>
      <c r="E155" s="50">
        <f t="shared" ref="E155:E159" si="59">SUM(F155:Q155)</f>
        <v>30000</v>
      </c>
      <c r="F155" s="49">
        <f>F156+F157+F158+F159</f>
        <v>30000</v>
      </c>
      <c r="G155" s="49">
        <f t="shared" ref="G155:Q155" si="60">G156+G157+G158+G159</f>
        <v>0</v>
      </c>
      <c r="H155" s="49">
        <f t="shared" si="60"/>
        <v>0</v>
      </c>
      <c r="I155" s="49">
        <f t="shared" si="60"/>
        <v>0</v>
      </c>
      <c r="J155" s="49">
        <f t="shared" si="60"/>
        <v>0</v>
      </c>
      <c r="K155" s="49">
        <f t="shared" si="60"/>
        <v>0</v>
      </c>
      <c r="L155" s="49">
        <f t="shared" si="60"/>
        <v>0</v>
      </c>
      <c r="M155" s="49">
        <f t="shared" si="60"/>
        <v>0</v>
      </c>
      <c r="N155" s="49">
        <f t="shared" si="60"/>
        <v>0</v>
      </c>
      <c r="O155" s="49">
        <f t="shared" si="60"/>
        <v>0</v>
      </c>
      <c r="P155" s="49">
        <f t="shared" si="60"/>
        <v>0</v>
      </c>
      <c r="Q155" s="49">
        <f t="shared" si="60"/>
        <v>0</v>
      </c>
    </row>
    <row r="156" spans="1:17" s="51" customFormat="1" x14ac:dyDescent="0.25">
      <c r="A156" s="176"/>
      <c r="B156" s="178"/>
      <c r="C156" s="180"/>
      <c r="D156" s="52" t="s">
        <v>18</v>
      </c>
      <c r="E156" s="50">
        <f t="shared" si="59"/>
        <v>0</v>
      </c>
      <c r="F156" s="49">
        <v>0</v>
      </c>
      <c r="G156" s="49">
        <v>0</v>
      </c>
      <c r="H156" s="49">
        <v>0</v>
      </c>
      <c r="I156" s="49">
        <f t="shared" ref="I156:Q159" si="61">I141+I146+I151</f>
        <v>0</v>
      </c>
      <c r="J156" s="49">
        <f t="shared" si="61"/>
        <v>0</v>
      </c>
      <c r="K156" s="49">
        <f t="shared" si="61"/>
        <v>0</v>
      </c>
      <c r="L156" s="49">
        <f t="shared" si="61"/>
        <v>0</v>
      </c>
      <c r="M156" s="49">
        <f t="shared" si="61"/>
        <v>0</v>
      </c>
      <c r="N156" s="49">
        <f t="shared" si="61"/>
        <v>0</v>
      </c>
      <c r="O156" s="49">
        <f t="shared" si="61"/>
        <v>0</v>
      </c>
      <c r="P156" s="49">
        <f t="shared" si="61"/>
        <v>0</v>
      </c>
      <c r="Q156" s="49">
        <f t="shared" si="61"/>
        <v>0</v>
      </c>
    </row>
    <row r="157" spans="1:17" s="51" customFormat="1" ht="31.5" x14ac:dyDescent="0.25">
      <c r="A157" s="176"/>
      <c r="B157" s="178"/>
      <c r="C157" s="180"/>
      <c r="D157" s="52" t="s">
        <v>19</v>
      </c>
      <c r="E157" s="50">
        <f t="shared" si="59"/>
        <v>0</v>
      </c>
      <c r="F157" s="49">
        <v>0</v>
      </c>
      <c r="G157" s="49">
        <v>0</v>
      </c>
      <c r="H157" s="49">
        <v>0</v>
      </c>
      <c r="I157" s="49">
        <f t="shared" si="61"/>
        <v>0</v>
      </c>
      <c r="J157" s="49">
        <f t="shared" si="61"/>
        <v>0</v>
      </c>
      <c r="K157" s="49">
        <f t="shared" si="61"/>
        <v>0</v>
      </c>
      <c r="L157" s="49">
        <f t="shared" si="61"/>
        <v>0</v>
      </c>
      <c r="M157" s="49">
        <f t="shared" si="61"/>
        <v>0</v>
      </c>
      <c r="N157" s="49">
        <f t="shared" si="61"/>
        <v>0</v>
      </c>
      <c r="O157" s="49">
        <f t="shared" si="61"/>
        <v>0</v>
      </c>
      <c r="P157" s="49">
        <f t="shared" si="61"/>
        <v>0</v>
      </c>
      <c r="Q157" s="49">
        <f t="shared" si="61"/>
        <v>0</v>
      </c>
    </row>
    <row r="158" spans="1:17" s="51" customFormat="1" x14ac:dyDescent="0.25">
      <c r="A158" s="176"/>
      <c r="B158" s="178"/>
      <c r="C158" s="180"/>
      <c r="D158" s="52" t="s">
        <v>20</v>
      </c>
      <c r="E158" s="50">
        <f t="shared" si="59"/>
        <v>30000</v>
      </c>
      <c r="F158" s="49">
        <v>30000</v>
      </c>
      <c r="G158" s="49">
        <f t="shared" ref="G158:L159" si="62">G143+G148+G153</f>
        <v>0</v>
      </c>
      <c r="H158" s="49">
        <f t="shared" si="62"/>
        <v>0</v>
      </c>
      <c r="I158" s="49">
        <f t="shared" si="62"/>
        <v>0</v>
      </c>
      <c r="J158" s="49">
        <f t="shared" si="62"/>
        <v>0</v>
      </c>
      <c r="K158" s="49">
        <f t="shared" si="62"/>
        <v>0</v>
      </c>
      <c r="L158" s="49">
        <f t="shared" si="62"/>
        <v>0</v>
      </c>
      <c r="M158" s="49">
        <f t="shared" si="61"/>
        <v>0</v>
      </c>
      <c r="N158" s="49">
        <f t="shared" si="61"/>
        <v>0</v>
      </c>
      <c r="O158" s="49">
        <f t="shared" si="61"/>
        <v>0</v>
      </c>
      <c r="P158" s="49">
        <f t="shared" si="61"/>
        <v>0</v>
      </c>
      <c r="Q158" s="49">
        <f t="shared" si="61"/>
        <v>0</v>
      </c>
    </row>
    <row r="159" spans="1:17" s="51" customFormat="1" ht="31.5" x14ac:dyDescent="0.25">
      <c r="A159" s="176"/>
      <c r="B159" s="179"/>
      <c r="C159" s="180"/>
      <c r="D159" s="52" t="s">
        <v>21</v>
      </c>
      <c r="E159" s="50">
        <f t="shared" si="59"/>
        <v>0</v>
      </c>
      <c r="F159" s="49">
        <v>0</v>
      </c>
      <c r="G159" s="49">
        <v>0</v>
      </c>
      <c r="H159" s="49">
        <v>0</v>
      </c>
      <c r="I159" s="49">
        <f t="shared" si="62"/>
        <v>0</v>
      </c>
      <c r="J159" s="49">
        <f t="shared" si="62"/>
        <v>0</v>
      </c>
      <c r="K159" s="49">
        <f t="shared" si="62"/>
        <v>0</v>
      </c>
      <c r="L159" s="49">
        <f t="shared" si="62"/>
        <v>0</v>
      </c>
      <c r="M159" s="49">
        <f t="shared" si="61"/>
        <v>0</v>
      </c>
      <c r="N159" s="49">
        <f t="shared" si="61"/>
        <v>0</v>
      </c>
      <c r="O159" s="49">
        <f t="shared" si="61"/>
        <v>0</v>
      </c>
      <c r="P159" s="49">
        <f t="shared" si="61"/>
        <v>0</v>
      </c>
      <c r="Q159" s="49">
        <f t="shared" si="61"/>
        <v>0</v>
      </c>
    </row>
    <row r="160" spans="1:17" s="51" customFormat="1" ht="15" customHeight="1" x14ac:dyDescent="0.25">
      <c r="A160" s="176" t="s">
        <v>153</v>
      </c>
      <c r="B160" s="177" t="s">
        <v>157</v>
      </c>
      <c r="C160" s="180" t="s">
        <v>97</v>
      </c>
      <c r="D160" s="52" t="s">
        <v>36</v>
      </c>
      <c r="E160" s="50">
        <f t="shared" ref="E160:E164" si="63">SUM(F160:Q160)</f>
        <v>0</v>
      </c>
      <c r="F160" s="49">
        <f>F161+F162+F163+F164</f>
        <v>0</v>
      </c>
      <c r="G160" s="49">
        <f t="shared" ref="G160:Q160" si="64">G161+G162+G163+G164</f>
        <v>0</v>
      </c>
      <c r="H160" s="49">
        <f t="shared" si="64"/>
        <v>0</v>
      </c>
      <c r="I160" s="49">
        <f t="shared" si="64"/>
        <v>0</v>
      </c>
      <c r="J160" s="49">
        <f t="shared" si="64"/>
        <v>0</v>
      </c>
      <c r="K160" s="49">
        <f t="shared" si="64"/>
        <v>0</v>
      </c>
      <c r="L160" s="49">
        <f t="shared" si="64"/>
        <v>0</v>
      </c>
      <c r="M160" s="49">
        <f t="shared" si="64"/>
        <v>0</v>
      </c>
      <c r="N160" s="49">
        <f t="shared" si="64"/>
        <v>0</v>
      </c>
      <c r="O160" s="49">
        <f t="shared" si="64"/>
        <v>0</v>
      </c>
      <c r="P160" s="49">
        <f t="shared" si="64"/>
        <v>0</v>
      </c>
      <c r="Q160" s="49">
        <f t="shared" si="64"/>
        <v>0</v>
      </c>
    </row>
    <row r="161" spans="1:17" s="51" customFormat="1" x14ac:dyDescent="0.25">
      <c r="A161" s="176"/>
      <c r="B161" s="178"/>
      <c r="C161" s="180"/>
      <c r="D161" s="52" t="s">
        <v>18</v>
      </c>
      <c r="E161" s="50">
        <f t="shared" si="63"/>
        <v>0</v>
      </c>
      <c r="F161" s="49">
        <v>0</v>
      </c>
      <c r="G161" s="49">
        <v>0</v>
      </c>
      <c r="H161" s="49">
        <v>0</v>
      </c>
      <c r="I161" s="49">
        <f t="shared" ref="I161:Q164" si="65">I146+I151+I156</f>
        <v>0</v>
      </c>
      <c r="J161" s="49">
        <f t="shared" si="65"/>
        <v>0</v>
      </c>
      <c r="K161" s="49">
        <f t="shared" si="65"/>
        <v>0</v>
      </c>
      <c r="L161" s="49">
        <f t="shared" si="65"/>
        <v>0</v>
      </c>
      <c r="M161" s="49">
        <f t="shared" si="65"/>
        <v>0</v>
      </c>
      <c r="N161" s="49">
        <f t="shared" si="65"/>
        <v>0</v>
      </c>
      <c r="O161" s="49">
        <f t="shared" si="65"/>
        <v>0</v>
      </c>
      <c r="P161" s="49">
        <f t="shared" si="65"/>
        <v>0</v>
      </c>
      <c r="Q161" s="49">
        <f t="shared" si="65"/>
        <v>0</v>
      </c>
    </row>
    <row r="162" spans="1:17" s="51" customFormat="1" ht="31.5" x14ac:dyDescent="0.25">
      <c r="A162" s="176"/>
      <c r="B162" s="178"/>
      <c r="C162" s="180"/>
      <c r="D162" s="52" t="s">
        <v>19</v>
      </c>
      <c r="E162" s="50">
        <f t="shared" si="63"/>
        <v>0</v>
      </c>
      <c r="F162" s="49">
        <v>0</v>
      </c>
      <c r="G162" s="49">
        <v>0</v>
      </c>
      <c r="H162" s="49">
        <v>0</v>
      </c>
      <c r="I162" s="49">
        <f t="shared" si="65"/>
        <v>0</v>
      </c>
      <c r="J162" s="49">
        <f t="shared" si="65"/>
        <v>0</v>
      </c>
      <c r="K162" s="49">
        <f t="shared" si="65"/>
        <v>0</v>
      </c>
      <c r="L162" s="49">
        <f t="shared" si="65"/>
        <v>0</v>
      </c>
      <c r="M162" s="49">
        <f t="shared" si="65"/>
        <v>0</v>
      </c>
      <c r="N162" s="49">
        <f t="shared" si="65"/>
        <v>0</v>
      </c>
      <c r="O162" s="49">
        <f t="shared" si="65"/>
        <v>0</v>
      </c>
      <c r="P162" s="49">
        <f t="shared" si="65"/>
        <v>0</v>
      </c>
      <c r="Q162" s="49">
        <f t="shared" si="65"/>
        <v>0</v>
      </c>
    </row>
    <row r="163" spans="1:17" s="51" customFormat="1" x14ac:dyDescent="0.25">
      <c r="A163" s="176"/>
      <c r="B163" s="178"/>
      <c r="C163" s="180"/>
      <c r="D163" s="52" t="s">
        <v>20</v>
      </c>
      <c r="E163" s="50">
        <f t="shared" si="63"/>
        <v>0</v>
      </c>
      <c r="F163" s="49">
        <v>0</v>
      </c>
      <c r="G163" s="49">
        <f t="shared" ref="G163:L164" si="66">G148+G153+G158</f>
        <v>0</v>
      </c>
      <c r="H163" s="49">
        <f t="shared" si="66"/>
        <v>0</v>
      </c>
      <c r="I163" s="49">
        <f t="shared" si="66"/>
        <v>0</v>
      </c>
      <c r="J163" s="49">
        <f t="shared" si="66"/>
        <v>0</v>
      </c>
      <c r="K163" s="49">
        <f t="shared" si="66"/>
        <v>0</v>
      </c>
      <c r="L163" s="49">
        <f t="shared" si="66"/>
        <v>0</v>
      </c>
      <c r="M163" s="49">
        <f t="shared" si="65"/>
        <v>0</v>
      </c>
      <c r="N163" s="49">
        <f t="shared" si="65"/>
        <v>0</v>
      </c>
      <c r="O163" s="49">
        <f t="shared" si="65"/>
        <v>0</v>
      </c>
      <c r="P163" s="49">
        <f t="shared" si="65"/>
        <v>0</v>
      </c>
      <c r="Q163" s="49">
        <f t="shared" si="65"/>
        <v>0</v>
      </c>
    </row>
    <row r="164" spans="1:17" s="51" customFormat="1" ht="31.5" x14ac:dyDescent="0.25">
      <c r="A164" s="176"/>
      <c r="B164" s="179"/>
      <c r="C164" s="180"/>
      <c r="D164" s="52" t="s">
        <v>21</v>
      </c>
      <c r="E164" s="50">
        <f t="shared" si="63"/>
        <v>0</v>
      </c>
      <c r="F164" s="49">
        <v>0</v>
      </c>
      <c r="G164" s="49">
        <v>0</v>
      </c>
      <c r="H164" s="49">
        <v>0</v>
      </c>
      <c r="I164" s="49">
        <f t="shared" si="66"/>
        <v>0</v>
      </c>
      <c r="J164" s="49">
        <f t="shared" si="66"/>
        <v>0</v>
      </c>
      <c r="K164" s="49">
        <f t="shared" si="66"/>
        <v>0</v>
      </c>
      <c r="L164" s="49">
        <f t="shared" si="66"/>
        <v>0</v>
      </c>
      <c r="M164" s="49">
        <f t="shared" si="65"/>
        <v>0</v>
      </c>
      <c r="N164" s="49">
        <f t="shared" si="65"/>
        <v>0</v>
      </c>
      <c r="O164" s="49">
        <f t="shared" si="65"/>
        <v>0</v>
      </c>
      <c r="P164" s="49">
        <f t="shared" si="65"/>
        <v>0</v>
      </c>
      <c r="Q164" s="49">
        <f t="shared" si="65"/>
        <v>0</v>
      </c>
    </row>
    <row r="165" spans="1:17" s="51" customFormat="1" ht="15" customHeight="1" x14ac:dyDescent="0.25">
      <c r="A165" s="176" t="s">
        <v>154</v>
      </c>
      <c r="B165" s="181" t="s">
        <v>158</v>
      </c>
      <c r="C165" s="180" t="s">
        <v>97</v>
      </c>
      <c r="D165" s="52" t="s">
        <v>36</v>
      </c>
      <c r="E165" s="50">
        <f t="shared" ref="E165:E169" si="67">SUM(F165:Q165)</f>
        <v>270000</v>
      </c>
      <c r="F165" s="49">
        <f>F166+F167+F168+F169</f>
        <v>0</v>
      </c>
      <c r="G165" s="49">
        <f t="shared" ref="G165:Q165" si="68">G166+G167+G168+G169</f>
        <v>70000</v>
      </c>
      <c r="H165" s="49">
        <f t="shared" si="68"/>
        <v>150000</v>
      </c>
      <c r="I165" s="49">
        <f t="shared" si="68"/>
        <v>50000</v>
      </c>
      <c r="J165" s="49">
        <f t="shared" si="68"/>
        <v>0</v>
      </c>
      <c r="K165" s="49">
        <f t="shared" si="68"/>
        <v>0</v>
      </c>
      <c r="L165" s="49">
        <f t="shared" si="68"/>
        <v>0</v>
      </c>
      <c r="M165" s="49">
        <f t="shared" si="68"/>
        <v>0</v>
      </c>
      <c r="N165" s="49">
        <f t="shared" si="68"/>
        <v>0</v>
      </c>
      <c r="O165" s="49">
        <f t="shared" si="68"/>
        <v>0</v>
      </c>
      <c r="P165" s="49">
        <f t="shared" si="68"/>
        <v>0</v>
      </c>
      <c r="Q165" s="49">
        <f t="shared" si="68"/>
        <v>0</v>
      </c>
    </row>
    <row r="166" spans="1:17" s="51" customFormat="1" x14ac:dyDescent="0.25">
      <c r="A166" s="176"/>
      <c r="B166" s="181"/>
      <c r="C166" s="180"/>
      <c r="D166" s="52" t="s">
        <v>18</v>
      </c>
      <c r="E166" s="50">
        <f t="shared" si="67"/>
        <v>0</v>
      </c>
      <c r="F166" s="49">
        <v>0</v>
      </c>
      <c r="G166" s="49">
        <v>0</v>
      </c>
      <c r="H166" s="49">
        <v>0</v>
      </c>
      <c r="I166" s="49">
        <f t="shared" ref="I166:Q169" si="69">I151+I156+I161</f>
        <v>0</v>
      </c>
      <c r="J166" s="49">
        <f t="shared" si="69"/>
        <v>0</v>
      </c>
      <c r="K166" s="49">
        <f t="shared" si="69"/>
        <v>0</v>
      </c>
      <c r="L166" s="49">
        <f t="shared" si="69"/>
        <v>0</v>
      </c>
      <c r="M166" s="49">
        <f t="shared" si="69"/>
        <v>0</v>
      </c>
      <c r="N166" s="49">
        <f t="shared" si="69"/>
        <v>0</v>
      </c>
      <c r="O166" s="49">
        <f t="shared" si="69"/>
        <v>0</v>
      </c>
      <c r="P166" s="49">
        <f t="shared" si="69"/>
        <v>0</v>
      </c>
      <c r="Q166" s="49">
        <f t="shared" si="69"/>
        <v>0</v>
      </c>
    </row>
    <row r="167" spans="1:17" s="51" customFormat="1" ht="31.5" x14ac:dyDescent="0.25">
      <c r="A167" s="176"/>
      <c r="B167" s="181"/>
      <c r="C167" s="180"/>
      <c r="D167" s="52" t="s">
        <v>19</v>
      </c>
      <c r="E167" s="50">
        <f t="shared" si="67"/>
        <v>0</v>
      </c>
      <c r="F167" s="49">
        <v>0</v>
      </c>
      <c r="G167" s="49">
        <v>0</v>
      </c>
      <c r="H167" s="49">
        <v>0</v>
      </c>
      <c r="I167" s="49">
        <f t="shared" si="69"/>
        <v>0</v>
      </c>
      <c r="J167" s="49">
        <f t="shared" si="69"/>
        <v>0</v>
      </c>
      <c r="K167" s="49">
        <f t="shared" si="69"/>
        <v>0</v>
      </c>
      <c r="L167" s="49">
        <f t="shared" si="69"/>
        <v>0</v>
      </c>
      <c r="M167" s="49">
        <f t="shared" si="69"/>
        <v>0</v>
      </c>
      <c r="N167" s="49">
        <f t="shared" si="69"/>
        <v>0</v>
      </c>
      <c r="O167" s="49">
        <f t="shared" si="69"/>
        <v>0</v>
      </c>
      <c r="P167" s="49">
        <f t="shared" si="69"/>
        <v>0</v>
      </c>
      <c r="Q167" s="49">
        <f t="shared" si="69"/>
        <v>0</v>
      </c>
    </row>
    <row r="168" spans="1:17" s="51" customFormat="1" x14ac:dyDescent="0.25">
      <c r="A168" s="176"/>
      <c r="B168" s="181"/>
      <c r="C168" s="180"/>
      <c r="D168" s="52" t="s">
        <v>20</v>
      </c>
      <c r="E168" s="50">
        <f t="shared" si="67"/>
        <v>270000</v>
      </c>
      <c r="F168" s="49">
        <v>0</v>
      </c>
      <c r="G168" s="49">
        <v>70000</v>
      </c>
      <c r="H168" s="49">
        <v>150000</v>
      </c>
      <c r="I168" s="49">
        <v>50000</v>
      </c>
      <c r="J168" s="49">
        <f t="shared" si="69"/>
        <v>0</v>
      </c>
      <c r="K168" s="49">
        <f t="shared" si="69"/>
        <v>0</v>
      </c>
      <c r="L168" s="49">
        <f t="shared" si="69"/>
        <v>0</v>
      </c>
      <c r="M168" s="49">
        <f t="shared" si="69"/>
        <v>0</v>
      </c>
      <c r="N168" s="49">
        <f t="shared" si="69"/>
        <v>0</v>
      </c>
      <c r="O168" s="49">
        <f t="shared" si="69"/>
        <v>0</v>
      </c>
      <c r="P168" s="49">
        <f t="shared" si="69"/>
        <v>0</v>
      </c>
      <c r="Q168" s="49">
        <f t="shared" si="69"/>
        <v>0</v>
      </c>
    </row>
    <row r="169" spans="1:17" s="51" customFormat="1" ht="31.5" x14ac:dyDescent="0.25">
      <c r="A169" s="176"/>
      <c r="B169" s="181"/>
      <c r="C169" s="180"/>
      <c r="D169" s="52" t="s">
        <v>21</v>
      </c>
      <c r="E169" s="50">
        <f t="shared" si="67"/>
        <v>0</v>
      </c>
      <c r="F169" s="49">
        <v>0</v>
      </c>
      <c r="G169" s="49">
        <v>0</v>
      </c>
      <c r="H169" s="49">
        <v>0</v>
      </c>
      <c r="I169" s="49">
        <f t="shared" si="69"/>
        <v>0</v>
      </c>
      <c r="J169" s="49">
        <f t="shared" si="69"/>
        <v>0</v>
      </c>
      <c r="K169" s="49">
        <f t="shared" si="69"/>
        <v>0</v>
      </c>
      <c r="L169" s="49">
        <f t="shared" si="69"/>
        <v>0</v>
      </c>
      <c r="M169" s="49">
        <f t="shared" si="69"/>
        <v>0</v>
      </c>
      <c r="N169" s="49">
        <f t="shared" si="69"/>
        <v>0</v>
      </c>
      <c r="O169" s="49">
        <f t="shared" si="69"/>
        <v>0</v>
      </c>
      <c r="P169" s="49">
        <f t="shared" si="69"/>
        <v>0</v>
      </c>
      <c r="Q169" s="49">
        <f t="shared" si="69"/>
        <v>0</v>
      </c>
    </row>
    <row r="170" spans="1:17" s="39" customFormat="1" ht="15.75" customHeight="1" x14ac:dyDescent="0.25">
      <c r="A170" s="167"/>
      <c r="B170" s="170" t="s">
        <v>159</v>
      </c>
      <c r="C170" s="173"/>
      <c r="D170" s="37" t="s">
        <v>36</v>
      </c>
      <c r="E170" s="50">
        <f t="shared" si="55"/>
        <v>320000</v>
      </c>
      <c r="F170" s="50">
        <f>F171+F172+F173+F174</f>
        <v>50000</v>
      </c>
      <c r="G170" s="50">
        <f>G171+G172+G173+G174</f>
        <v>70000</v>
      </c>
      <c r="H170" s="50">
        <f t="shared" ref="H170:Q170" si="70">H171+H172+H173+H174</f>
        <v>150000</v>
      </c>
      <c r="I170" s="50">
        <f t="shared" si="70"/>
        <v>50000</v>
      </c>
      <c r="J170" s="50">
        <f t="shared" si="70"/>
        <v>0</v>
      </c>
      <c r="K170" s="50">
        <f t="shared" si="70"/>
        <v>0</v>
      </c>
      <c r="L170" s="50">
        <f t="shared" si="70"/>
        <v>0</v>
      </c>
      <c r="M170" s="50">
        <f t="shared" si="70"/>
        <v>0</v>
      </c>
      <c r="N170" s="50">
        <f t="shared" si="70"/>
        <v>0</v>
      </c>
      <c r="O170" s="50">
        <f t="shared" si="70"/>
        <v>0</v>
      </c>
      <c r="P170" s="50">
        <f t="shared" si="70"/>
        <v>0</v>
      </c>
      <c r="Q170" s="50">
        <f t="shared" si="70"/>
        <v>0</v>
      </c>
    </row>
    <row r="171" spans="1:17" s="39" customFormat="1" x14ac:dyDescent="0.25">
      <c r="A171" s="168"/>
      <c r="B171" s="171"/>
      <c r="C171" s="174"/>
      <c r="D171" s="37" t="s">
        <v>18</v>
      </c>
      <c r="E171" s="50">
        <f t="shared" si="55"/>
        <v>0</v>
      </c>
      <c r="F171" s="50">
        <f>F151+F156+F161+F166</f>
        <v>0</v>
      </c>
      <c r="G171" s="50">
        <f t="shared" ref="G171:Q171" si="71">G151+G156+G161+G166</f>
        <v>0</v>
      </c>
      <c r="H171" s="50">
        <f t="shared" si="71"/>
        <v>0</v>
      </c>
      <c r="I171" s="50">
        <f t="shared" si="71"/>
        <v>0</v>
      </c>
      <c r="J171" s="50">
        <f t="shared" si="71"/>
        <v>0</v>
      </c>
      <c r="K171" s="50">
        <f t="shared" si="71"/>
        <v>0</v>
      </c>
      <c r="L171" s="50">
        <f t="shared" si="71"/>
        <v>0</v>
      </c>
      <c r="M171" s="50">
        <f t="shared" si="71"/>
        <v>0</v>
      </c>
      <c r="N171" s="50">
        <f t="shared" si="71"/>
        <v>0</v>
      </c>
      <c r="O171" s="50">
        <f t="shared" si="71"/>
        <v>0</v>
      </c>
      <c r="P171" s="50">
        <f t="shared" si="71"/>
        <v>0</v>
      </c>
      <c r="Q171" s="50">
        <f t="shared" si="71"/>
        <v>0</v>
      </c>
    </row>
    <row r="172" spans="1:17" s="39" customFormat="1" ht="31.5" x14ac:dyDescent="0.25">
      <c r="A172" s="168"/>
      <c r="B172" s="171"/>
      <c r="C172" s="174"/>
      <c r="D172" s="37" t="s">
        <v>19</v>
      </c>
      <c r="E172" s="50">
        <f t="shared" si="55"/>
        <v>0</v>
      </c>
      <c r="F172" s="50">
        <f t="shared" ref="F172:Q174" si="72">F152+F157+F162+F167</f>
        <v>0</v>
      </c>
      <c r="G172" s="50">
        <f t="shared" si="72"/>
        <v>0</v>
      </c>
      <c r="H172" s="50">
        <f t="shared" si="72"/>
        <v>0</v>
      </c>
      <c r="I172" s="50">
        <f t="shared" si="72"/>
        <v>0</v>
      </c>
      <c r="J172" s="50">
        <f t="shared" si="72"/>
        <v>0</v>
      </c>
      <c r="K172" s="50">
        <f t="shared" si="72"/>
        <v>0</v>
      </c>
      <c r="L172" s="50">
        <f t="shared" si="72"/>
        <v>0</v>
      </c>
      <c r="M172" s="50">
        <f t="shared" si="72"/>
        <v>0</v>
      </c>
      <c r="N172" s="50">
        <f t="shared" si="72"/>
        <v>0</v>
      </c>
      <c r="O172" s="50">
        <f t="shared" si="72"/>
        <v>0</v>
      </c>
      <c r="P172" s="50">
        <f t="shared" si="72"/>
        <v>0</v>
      </c>
      <c r="Q172" s="50">
        <f t="shared" si="72"/>
        <v>0</v>
      </c>
    </row>
    <row r="173" spans="1:17" s="39" customFormat="1" x14ac:dyDescent="0.25">
      <c r="A173" s="168"/>
      <c r="B173" s="171"/>
      <c r="C173" s="174"/>
      <c r="D173" s="37" t="s">
        <v>20</v>
      </c>
      <c r="E173" s="50">
        <f t="shared" si="55"/>
        <v>320000</v>
      </c>
      <c r="F173" s="50">
        <f t="shared" si="72"/>
        <v>50000</v>
      </c>
      <c r="G173" s="50">
        <f t="shared" si="72"/>
        <v>70000</v>
      </c>
      <c r="H173" s="50">
        <f t="shared" si="72"/>
        <v>150000</v>
      </c>
      <c r="I173" s="50">
        <f t="shared" si="72"/>
        <v>50000</v>
      </c>
      <c r="J173" s="50">
        <f t="shared" si="72"/>
        <v>0</v>
      </c>
      <c r="K173" s="50">
        <f t="shared" si="72"/>
        <v>0</v>
      </c>
      <c r="L173" s="50">
        <f t="shared" si="72"/>
        <v>0</v>
      </c>
      <c r="M173" s="50">
        <f t="shared" si="72"/>
        <v>0</v>
      </c>
      <c r="N173" s="50">
        <f t="shared" si="72"/>
        <v>0</v>
      </c>
      <c r="O173" s="50">
        <f t="shared" si="72"/>
        <v>0</v>
      </c>
      <c r="P173" s="50">
        <f t="shared" si="72"/>
        <v>0</v>
      </c>
      <c r="Q173" s="50">
        <f t="shared" si="72"/>
        <v>0</v>
      </c>
    </row>
    <row r="174" spans="1:17" s="39" customFormat="1" ht="31.5" x14ac:dyDescent="0.25">
      <c r="A174" s="169"/>
      <c r="B174" s="172"/>
      <c r="C174" s="175"/>
      <c r="D174" s="37" t="s">
        <v>21</v>
      </c>
      <c r="E174" s="50">
        <f t="shared" si="55"/>
        <v>0</v>
      </c>
      <c r="F174" s="50">
        <f t="shared" si="72"/>
        <v>0</v>
      </c>
      <c r="G174" s="50">
        <f t="shared" si="72"/>
        <v>0</v>
      </c>
      <c r="H174" s="50">
        <f t="shared" si="72"/>
        <v>0</v>
      </c>
      <c r="I174" s="50">
        <f t="shared" si="72"/>
        <v>0</v>
      </c>
      <c r="J174" s="50">
        <f t="shared" si="72"/>
        <v>0</v>
      </c>
      <c r="K174" s="50">
        <f t="shared" si="72"/>
        <v>0</v>
      </c>
      <c r="L174" s="50">
        <f t="shared" si="72"/>
        <v>0</v>
      </c>
      <c r="M174" s="50">
        <f t="shared" si="72"/>
        <v>0</v>
      </c>
      <c r="N174" s="50">
        <f t="shared" si="72"/>
        <v>0</v>
      </c>
      <c r="O174" s="50">
        <f t="shared" si="72"/>
        <v>0</v>
      </c>
      <c r="P174" s="50">
        <f t="shared" si="72"/>
        <v>0</v>
      </c>
      <c r="Q174" s="50">
        <f t="shared" si="72"/>
        <v>0</v>
      </c>
    </row>
    <row r="175" spans="1:17" s="11" customFormat="1" x14ac:dyDescent="0.25">
      <c r="A175" s="196" t="s">
        <v>85</v>
      </c>
      <c r="B175" s="197"/>
      <c r="C175" s="202"/>
      <c r="D175" s="16" t="s">
        <v>36</v>
      </c>
      <c r="E175" s="40">
        <f>E176+E177+E178+E179</f>
        <v>1398093371.7599998</v>
      </c>
      <c r="F175" s="40">
        <f t="shared" ref="F175:Q175" si="73">F176+F177+F178+F179</f>
        <v>115991929.98999999</v>
      </c>
      <c r="G175" s="40">
        <f t="shared" si="73"/>
        <v>125175450.76000001</v>
      </c>
      <c r="H175" s="41">
        <f t="shared" si="73"/>
        <v>124617131.23999999</v>
      </c>
      <c r="I175" s="40">
        <f t="shared" si="73"/>
        <v>131273338.13</v>
      </c>
      <c r="J175" s="40">
        <f t="shared" si="73"/>
        <v>92935610</v>
      </c>
      <c r="K175" s="40">
        <f t="shared" si="73"/>
        <v>86183920</v>
      </c>
      <c r="L175" s="40">
        <f t="shared" si="73"/>
        <v>120319331.93999998</v>
      </c>
      <c r="M175" s="40">
        <f t="shared" si="73"/>
        <v>120319331.93999998</v>
      </c>
      <c r="N175" s="40">
        <f t="shared" si="73"/>
        <v>120319331.93999998</v>
      </c>
      <c r="O175" s="40">
        <f t="shared" si="73"/>
        <v>120319331.93999998</v>
      </c>
      <c r="P175" s="40">
        <f t="shared" si="73"/>
        <v>120319331.93999998</v>
      </c>
      <c r="Q175" s="40">
        <f t="shared" si="73"/>
        <v>120319331.93999998</v>
      </c>
    </row>
    <row r="176" spans="1:17" s="11" customFormat="1" x14ac:dyDescent="0.25">
      <c r="A176" s="198"/>
      <c r="B176" s="199"/>
      <c r="C176" s="203"/>
      <c r="D176" s="17" t="s">
        <v>18</v>
      </c>
      <c r="E176" s="40">
        <f>F176+G176+H176+I176+J176+K176+L176+M176+N176+O176+P176+Q176</f>
        <v>7071000</v>
      </c>
      <c r="F176" s="40">
        <f t="shared" ref="F176:Q176" si="74">F19+F35+F51+F102+F118+F134+F144+F171</f>
        <v>5500</v>
      </c>
      <c r="G176" s="40">
        <f t="shared" si="74"/>
        <v>0</v>
      </c>
      <c r="H176" s="40">
        <f t="shared" si="74"/>
        <v>20600</v>
      </c>
      <c r="I176" s="40">
        <f t="shared" si="74"/>
        <v>5033400</v>
      </c>
      <c r="J176" s="40">
        <f t="shared" si="74"/>
        <v>1978100</v>
      </c>
      <c r="K176" s="40">
        <f t="shared" si="74"/>
        <v>33400</v>
      </c>
      <c r="L176" s="40">
        <f t="shared" si="74"/>
        <v>0</v>
      </c>
      <c r="M176" s="40">
        <f t="shared" si="74"/>
        <v>0</v>
      </c>
      <c r="N176" s="40">
        <f t="shared" si="74"/>
        <v>0</v>
      </c>
      <c r="O176" s="40">
        <f t="shared" si="74"/>
        <v>0</v>
      </c>
      <c r="P176" s="40">
        <f t="shared" si="74"/>
        <v>0</v>
      </c>
      <c r="Q176" s="40">
        <f t="shared" si="74"/>
        <v>0</v>
      </c>
    </row>
    <row r="177" spans="1:17" s="11" customFormat="1" ht="32.25" customHeight="1" x14ac:dyDescent="0.25">
      <c r="A177" s="198"/>
      <c r="B177" s="199"/>
      <c r="C177" s="203"/>
      <c r="D177" s="17" t="s">
        <v>19</v>
      </c>
      <c r="E177" s="40">
        <f>F177+G177+H177+I177+J177+K177+L177+M177+N177+O177+P177+Q177</f>
        <v>12203252.609999999</v>
      </c>
      <c r="F177" s="40">
        <f t="shared" ref="F177:Q177" si="75">F20+F36+F52+F103+F119+F135+F145+F172</f>
        <v>713906.25</v>
      </c>
      <c r="G177" s="40">
        <f t="shared" si="75"/>
        <v>4949546.3600000003</v>
      </c>
      <c r="H177" s="40">
        <f t="shared" si="75"/>
        <v>1565100</v>
      </c>
      <c r="I177" s="40">
        <f t="shared" si="75"/>
        <v>1356500</v>
      </c>
      <c r="J177" s="40">
        <f t="shared" si="75"/>
        <v>3260300</v>
      </c>
      <c r="K177" s="40">
        <f t="shared" si="75"/>
        <v>357900</v>
      </c>
      <c r="L177" s="40">
        <f t="shared" si="75"/>
        <v>0</v>
      </c>
      <c r="M177" s="40">
        <f t="shared" si="75"/>
        <v>0</v>
      </c>
      <c r="N177" s="40">
        <f t="shared" si="75"/>
        <v>0</v>
      </c>
      <c r="O177" s="40">
        <f t="shared" si="75"/>
        <v>0</v>
      </c>
      <c r="P177" s="40">
        <f t="shared" si="75"/>
        <v>0</v>
      </c>
      <c r="Q177" s="40">
        <f t="shared" si="75"/>
        <v>0</v>
      </c>
    </row>
    <row r="178" spans="1:17" s="11" customFormat="1" x14ac:dyDescent="0.25">
      <c r="A178" s="198"/>
      <c r="B178" s="199"/>
      <c r="C178" s="203"/>
      <c r="D178" s="17" t="s">
        <v>20</v>
      </c>
      <c r="E178" s="40">
        <f>F178+G178+H178+I178+J178+K178+L178+M178+N178+O178+P178+Q178</f>
        <v>1378819119.1499999</v>
      </c>
      <c r="F178" s="40">
        <f t="shared" ref="F178:Q178" si="76">F21+F37+F53+F104+F120+F136+F146+F173</f>
        <v>115272523.73999999</v>
      </c>
      <c r="G178" s="40">
        <f t="shared" si="76"/>
        <v>120225904.40000001</v>
      </c>
      <c r="H178" s="40">
        <f t="shared" si="76"/>
        <v>123031431.23999999</v>
      </c>
      <c r="I178" s="40">
        <f t="shared" si="76"/>
        <v>124883438.13</v>
      </c>
      <c r="J178" s="40">
        <f t="shared" si="76"/>
        <v>87697210</v>
      </c>
      <c r="K178" s="40">
        <f t="shared" si="76"/>
        <v>85792620</v>
      </c>
      <c r="L178" s="40">
        <f t="shared" si="76"/>
        <v>120319331.93999998</v>
      </c>
      <c r="M178" s="40">
        <f t="shared" si="76"/>
        <v>120319331.93999998</v>
      </c>
      <c r="N178" s="40">
        <f t="shared" si="76"/>
        <v>120319331.93999998</v>
      </c>
      <c r="O178" s="40">
        <f t="shared" si="76"/>
        <v>120319331.93999998</v>
      </c>
      <c r="P178" s="40">
        <f t="shared" si="76"/>
        <v>120319331.93999998</v>
      </c>
      <c r="Q178" s="40">
        <f t="shared" si="76"/>
        <v>120319331.93999998</v>
      </c>
    </row>
    <row r="179" spans="1:17" s="11" customFormat="1" ht="32.25" customHeight="1" x14ac:dyDescent="0.25">
      <c r="A179" s="200"/>
      <c r="B179" s="201"/>
      <c r="C179" s="204"/>
      <c r="D179" s="17" t="s">
        <v>21</v>
      </c>
      <c r="E179" s="40">
        <f>F179+G179+H179+I179+J179+K179+L179+M179+N179+O179+P179+Q179</f>
        <v>0</v>
      </c>
      <c r="F179" s="40">
        <f t="shared" ref="F179:Q179" si="77">F22+F38+F54+F105+F121+F137+F147+F174</f>
        <v>0</v>
      </c>
      <c r="G179" s="40">
        <f t="shared" si="77"/>
        <v>0</v>
      </c>
      <c r="H179" s="40">
        <f t="shared" si="77"/>
        <v>0</v>
      </c>
      <c r="I179" s="40">
        <f t="shared" si="77"/>
        <v>0</v>
      </c>
      <c r="J179" s="40">
        <f t="shared" si="77"/>
        <v>0</v>
      </c>
      <c r="K179" s="40">
        <f t="shared" si="77"/>
        <v>0</v>
      </c>
      <c r="L179" s="40">
        <f t="shared" si="77"/>
        <v>0</v>
      </c>
      <c r="M179" s="40">
        <f t="shared" si="77"/>
        <v>0</v>
      </c>
      <c r="N179" s="40">
        <f t="shared" si="77"/>
        <v>0</v>
      </c>
      <c r="O179" s="40">
        <f t="shared" si="77"/>
        <v>0</v>
      </c>
      <c r="P179" s="40">
        <f t="shared" si="77"/>
        <v>0</v>
      </c>
      <c r="Q179" s="40">
        <f t="shared" si="77"/>
        <v>0</v>
      </c>
    </row>
    <row r="180" spans="1:17" s="11" customFormat="1" x14ac:dyDescent="0.25">
      <c r="A180" s="196" t="s">
        <v>86</v>
      </c>
      <c r="B180" s="197"/>
      <c r="C180" s="202"/>
      <c r="D180" s="16" t="s">
        <v>36</v>
      </c>
      <c r="E180" s="40">
        <f>E181+E182+E183+E184</f>
        <v>0</v>
      </c>
      <c r="F180" s="40">
        <f t="shared" ref="F180:Q180" si="78">F181+F182+F183+F184</f>
        <v>0</v>
      </c>
      <c r="G180" s="40">
        <f t="shared" si="78"/>
        <v>0</v>
      </c>
      <c r="H180" s="41">
        <f t="shared" si="78"/>
        <v>0</v>
      </c>
      <c r="I180" s="40">
        <f t="shared" si="78"/>
        <v>0</v>
      </c>
      <c r="J180" s="40">
        <f t="shared" si="78"/>
        <v>0</v>
      </c>
      <c r="K180" s="40">
        <f t="shared" si="78"/>
        <v>0</v>
      </c>
      <c r="L180" s="40">
        <f t="shared" si="78"/>
        <v>0</v>
      </c>
      <c r="M180" s="40">
        <f t="shared" si="78"/>
        <v>0</v>
      </c>
      <c r="N180" s="40">
        <f t="shared" si="78"/>
        <v>0</v>
      </c>
      <c r="O180" s="40">
        <f t="shared" si="78"/>
        <v>0</v>
      </c>
      <c r="P180" s="40">
        <f t="shared" si="78"/>
        <v>0</v>
      </c>
      <c r="Q180" s="40">
        <f t="shared" si="78"/>
        <v>0</v>
      </c>
    </row>
    <row r="181" spans="1:17" s="11" customFormat="1" x14ac:dyDescent="0.25">
      <c r="A181" s="198"/>
      <c r="B181" s="199"/>
      <c r="C181" s="203"/>
      <c r="D181" s="17" t="s">
        <v>18</v>
      </c>
      <c r="E181" s="40">
        <f t="shared" ref="E181:E189" si="79">F181+G181+H181+I181+J181+K181+L181+M181+N181+O181+P181+Q181</f>
        <v>0</v>
      </c>
      <c r="F181" s="40">
        <v>0</v>
      </c>
      <c r="G181" s="40">
        <v>0</v>
      </c>
      <c r="H181" s="40">
        <v>0</v>
      </c>
      <c r="I181" s="40">
        <v>0</v>
      </c>
      <c r="J181" s="40">
        <v>0</v>
      </c>
      <c r="K181" s="40">
        <v>0</v>
      </c>
      <c r="L181" s="40">
        <v>0</v>
      </c>
      <c r="M181" s="40">
        <v>0</v>
      </c>
      <c r="N181" s="40">
        <v>0</v>
      </c>
      <c r="O181" s="40">
        <v>0</v>
      </c>
      <c r="P181" s="40">
        <v>0</v>
      </c>
      <c r="Q181" s="40">
        <v>0</v>
      </c>
    </row>
    <row r="182" spans="1:17" s="11" customFormat="1" ht="32.25" customHeight="1" x14ac:dyDescent="0.25">
      <c r="A182" s="198"/>
      <c r="B182" s="199"/>
      <c r="C182" s="203"/>
      <c r="D182" s="17" t="s">
        <v>19</v>
      </c>
      <c r="E182" s="40">
        <f t="shared" si="79"/>
        <v>0</v>
      </c>
      <c r="F182" s="40">
        <v>0</v>
      </c>
      <c r="G182" s="40">
        <v>0</v>
      </c>
      <c r="H182" s="40">
        <v>0</v>
      </c>
      <c r="I182" s="40">
        <v>0</v>
      </c>
      <c r="J182" s="40">
        <v>0</v>
      </c>
      <c r="K182" s="40">
        <v>0</v>
      </c>
      <c r="L182" s="40">
        <v>0</v>
      </c>
      <c r="M182" s="40">
        <v>0</v>
      </c>
      <c r="N182" s="40">
        <v>0</v>
      </c>
      <c r="O182" s="40">
        <v>0</v>
      </c>
      <c r="P182" s="40">
        <v>0</v>
      </c>
      <c r="Q182" s="40">
        <v>0</v>
      </c>
    </row>
    <row r="183" spans="1:17" s="11" customFormat="1" x14ac:dyDescent="0.25">
      <c r="A183" s="198"/>
      <c r="B183" s="199"/>
      <c r="C183" s="203"/>
      <c r="D183" s="17" t="s">
        <v>20</v>
      </c>
      <c r="E183" s="40">
        <f t="shared" si="79"/>
        <v>0</v>
      </c>
      <c r="F183" s="40">
        <v>0</v>
      </c>
      <c r="G183" s="40">
        <v>0</v>
      </c>
      <c r="H183" s="40">
        <v>0</v>
      </c>
      <c r="I183" s="40">
        <v>0</v>
      </c>
      <c r="J183" s="40">
        <v>0</v>
      </c>
      <c r="K183" s="40">
        <v>0</v>
      </c>
      <c r="L183" s="40">
        <v>0</v>
      </c>
      <c r="M183" s="40">
        <v>0</v>
      </c>
      <c r="N183" s="40">
        <v>0</v>
      </c>
      <c r="O183" s="40">
        <v>0</v>
      </c>
      <c r="P183" s="40">
        <v>0</v>
      </c>
      <c r="Q183" s="40">
        <v>0</v>
      </c>
    </row>
    <row r="184" spans="1:17" s="11" customFormat="1" ht="32.25" customHeight="1" x14ac:dyDescent="0.25">
      <c r="A184" s="200"/>
      <c r="B184" s="201"/>
      <c r="C184" s="204"/>
      <c r="D184" s="17" t="s">
        <v>21</v>
      </c>
      <c r="E184" s="40">
        <f t="shared" si="79"/>
        <v>0</v>
      </c>
      <c r="F184" s="40">
        <v>0</v>
      </c>
      <c r="G184" s="40">
        <v>0</v>
      </c>
      <c r="H184" s="40">
        <v>0</v>
      </c>
      <c r="I184" s="40">
        <v>0</v>
      </c>
      <c r="J184" s="40">
        <v>0</v>
      </c>
      <c r="K184" s="40">
        <v>0</v>
      </c>
      <c r="L184" s="40">
        <v>0</v>
      </c>
      <c r="M184" s="40">
        <v>0</v>
      </c>
      <c r="N184" s="40">
        <v>0</v>
      </c>
      <c r="O184" s="40">
        <v>0</v>
      </c>
      <c r="P184" s="40">
        <v>0</v>
      </c>
      <c r="Q184" s="40">
        <v>0</v>
      </c>
    </row>
    <row r="185" spans="1:17" s="11" customFormat="1" x14ac:dyDescent="0.25">
      <c r="A185" s="196" t="s">
        <v>87</v>
      </c>
      <c r="B185" s="197"/>
      <c r="C185" s="202"/>
      <c r="D185" s="16" t="s">
        <v>36</v>
      </c>
      <c r="E185" s="42">
        <f t="shared" si="79"/>
        <v>1398093371.76</v>
      </c>
      <c r="F185" s="42">
        <f t="shared" ref="F185:Q185" si="80">F186+F187+F188+F189</f>
        <v>115991929.98999999</v>
      </c>
      <c r="G185" s="42">
        <f t="shared" si="80"/>
        <v>125175450.76000001</v>
      </c>
      <c r="H185" s="43">
        <f t="shared" si="80"/>
        <v>124617131.23999999</v>
      </c>
      <c r="I185" s="42">
        <f t="shared" si="80"/>
        <v>131273338.13</v>
      </c>
      <c r="J185" s="42">
        <f t="shared" si="80"/>
        <v>92935610</v>
      </c>
      <c r="K185" s="42">
        <f t="shared" si="80"/>
        <v>86183920</v>
      </c>
      <c r="L185" s="42">
        <f t="shared" si="80"/>
        <v>120319331.93999998</v>
      </c>
      <c r="M185" s="42">
        <f t="shared" si="80"/>
        <v>120319331.93999998</v>
      </c>
      <c r="N185" s="42">
        <f t="shared" si="80"/>
        <v>120319331.93999998</v>
      </c>
      <c r="O185" s="42">
        <f t="shared" si="80"/>
        <v>120319331.93999998</v>
      </c>
      <c r="P185" s="42">
        <f t="shared" si="80"/>
        <v>120319331.93999998</v>
      </c>
      <c r="Q185" s="42">
        <f t="shared" si="80"/>
        <v>120319331.93999998</v>
      </c>
    </row>
    <row r="186" spans="1:17" s="11" customFormat="1" x14ac:dyDescent="0.25">
      <c r="A186" s="198"/>
      <c r="B186" s="199"/>
      <c r="C186" s="203"/>
      <c r="D186" s="17" t="s">
        <v>18</v>
      </c>
      <c r="E186" s="42">
        <f t="shared" si="79"/>
        <v>7071000</v>
      </c>
      <c r="F186" s="42">
        <f>F176</f>
        <v>5500</v>
      </c>
      <c r="G186" s="42">
        <f t="shared" ref="G186:Q186" si="81">G176</f>
        <v>0</v>
      </c>
      <c r="H186" s="42">
        <f t="shared" si="81"/>
        <v>20600</v>
      </c>
      <c r="I186" s="42">
        <f t="shared" si="81"/>
        <v>5033400</v>
      </c>
      <c r="J186" s="42">
        <f t="shared" si="81"/>
        <v>1978100</v>
      </c>
      <c r="K186" s="42">
        <f t="shared" si="81"/>
        <v>33400</v>
      </c>
      <c r="L186" s="42">
        <f t="shared" si="81"/>
        <v>0</v>
      </c>
      <c r="M186" s="42">
        <f t="shared" si="81"/>
        <v>0</v>
      </c>
      <c r="N186" s="42">
        <f t="shared" si="81"/>
        <v>0</v>
      </c>
      <c r="O186" s="42">
        <f t="shared" si="81"/>
        <v>0</v>
      </c>
      <c r="P186" s="42">
        <f t="shared" si="81"/>
        <v>0</v>
      </c>
      <c r="Q186" s="42">
        <f t="shared" si="81"/>
        <v>0</v>
      </c>
    </row>
    <row r="187" spans="1:17" s="11" customFormat="1" ht="32.25" customHeight="1" x14ac:dyDescent="0.25">
      <c r="A187" s="198"/>
      <c r="B187" s="199"/>
      <c r="C187" s="203"/>
      <c r="D187" s="17" t="s">
        <v>19</v>
      </c>
      <c r="E187" s="42">
        <f t="shared" si="79"/>
        <v>12203252.609999999</v>
      </c>
      <c r="F187" s="42">
        <f t="shared" ref="F187:Q189" si="82">F177</f>
        <v>713906.25</v>
      </c>
      <c r="G187" s="42">
        <f t="shared" si="82"/>
        <v>4949546.3600000003</v>
      </c>
      <c r="H187" s="42">
        <f t="shared" si="82"/>
        <v>1565100</v>
      </c>
      <c r="I187" s="42">
        <f t="shared" si="82"/>
        <v>1356500</v>
      </c>
      <c r="J187" s="42">
        <f t="shared" si="82"/>
        <v>3260300</v>
      </c>
      <c r="K187" s="42">
        <f t="shared" si="82"/>
        <v>357900</v>
      </c>
      <c r="L187" s="42">
        <f t="shared" si="82"/>
        <v>0</v>
      </c>
      <c r="M187" s="42">
        <f t="shared" si="82"/>
        <v>0</v>
      </c>
      <c r="N187" s="42">
        <f t="shared" si="82"/>
        <v>0</v>
      </c>
      <c r="O187" s="42">
        <f t="shared" si="82"/>
        <v>0</v>
      </c>
      <c r="P187" s="42">
        <f t="shared" si="82"/>
        <v>0</v>
      </c>
      <c r="Q187" s="42">
        <f t="shared" si="82"/>
        <v>0</v>
      </c>
    </row>
    <row r="188" spans="1:17" s="11" customFormat="1" x14ac:dyDescent="0.25">
      <c r="A188" s="198"/>
      <c r="B188" s="199"/>
      <c r="C188" s="203"/>
      <c r="D188" s="17" t="s">
        <v>20</v>
      </c>
      <c r="E188" s="42">
        <f t="shared" si="79"/>
        <v>1378819119.1499999</v>
      </c>
      <c r="F188" s="42">
        <f t="shared" si="82"/>
        <v>115272523.73999999</v>
      </c>
      <c r="G188" s="42">
        <f t="shared" si="82"/>
        <v>120225904.40000001</v>
      </c>
      <c r="H188" s="42">
        <f t="shared" si="82"/>
        <v>123031431.23999999</v>
      </c>
      <c r="I188" s="42">
        <f t="shared" si="82"/>
        <v>124883438.13</v>
      </c>
      <c r="J188" s="42">
        <f t="shared" si="82"/>
        <v>87697210</v>
      </c>
      <c r="K188" s="42">
        <f t="shared" si="82"/>
        <v>85792620</v>
      </c>
      <c r="L188" s="42">
        <f t="shared" si="82"/>
        <v>120319331.93999998</v>
      </c>
      <c r="M188" s="42">
        <f t="shared" si="82"/>
        <v>120319331.93999998</v>
      </c>
      <c r="N188" s="42">
        <f t="shared" si="82"/>
        <v>120319331.93999998</v>
      </c>
      <c r="O188" s="42">
        <f t="shared" si="82"/>
        <v>120319331.93999998</v>
      </c>
      <c r="P188" s="42">
        <f t="shared" si="82"/>
        <v>120319331.93999998</v>
      </c>
      <c r="Q188" s="42">
        <f t="shared" si="82"/>
        <v>120319331.93999998</v>
      </c>
    </row>
    <row r="189" spans="1:17" s="11" customFormat="1" ht="32.25" customHeight="1" x14ac:dyDescent="0.25">
      <c r="A189" s="200"/>
      <c r="B189" s="201"/>
      <c r="C189" s="204"/>
      <c r="D189" s="17" t="s">
        <v>21</v>
      </c>
      <c r="E189" s="42">
        <f t="shared" si="79"/>
        <v>0</v>
      </c>
      <c r="F189" s="42">
        <f t="shared" si="82"/>
        <v>0</v>
      </c>
      <c r="G189" s="42">
        <f t="shared" si="82"/>
        <v>0</v>
      </c>
      <c r="H189" s="42">
        <f t="shared" si="82"/>
        <v>0</v>
      </c>
      <c r="I189" s="42">
        <f t="shared" si="82"/>
        <v>0</v>
      </c>
      <c r="J189" s="42">
        <f t="shared" si="82"/>
        <v>0</v>
      </c>
      <c r="K189" s="42">
        <f t="shared" si="82"/>
        <v>0</v>
      </c>
      <c r="L189" s="42">
        <f t="shared" si="82"/>
        <v>0</v>
      </c>
      <c r="M189" s="42">
        <f t="shared" si="82"/>
        <v>0</v>
      </c>
      <c r="N189" s="42">
        <f t="shared" si="82"/>
        <v>0</v>
      </c>
      <c r="O189" s="42">
        <f t="shared" si="82"/>
        <v>0</v>
      </c>
      <c r="P189" s="42">
        <f t="shared" si="82"/>
        <v>0</v>
      </c>
      <c r="Q189" s="42">
        <f t="shared" si="82"/>
        <v>0</v>
      </c>
    </row>
    <row r="190" spans="1:17" s="11" customFormat="1" x14ac:dyDescent="0.25">
      <c r="A190" s="205" t="s">
        <v>88</v>
      </c>
      <c r="B190" s="206"/>
      <c r="C190" s="48"/>
      <c r="D190" s="17"/>
      <c r="E190" s="42"/>
      <c r="F190" s="42"/>
      <c r="G190" s="42"/>
      <c r="H190" s="43"/>
      <c r="I190" s="42"/>
      <c r="J190" s="42"/>
      <c r="K190" s="42"/>
      <c r="L190" s="42"/>
      <c r="M190" s="42"/>
      <c r="N190" s="42"/>
      <c r="O190" s="42"/>
      <c r="P190" s="42"/>
      <c r="Q190" s="42"/>
    </row>
    <row r="191" spans="1:17" s="11" customFormat="1" x14ac:dyDescent="0.25">
      <c r="A191" s="196" t="s">
        <v>25</v>
      </c>
      <c r="B191" s="197"/>
      <c r="C191" s="173" t="s">
        <v>97</v>
      </c>
      <c r="D191" s="16" t="s">
        <v>36</v>
      </c>
      <c r="E191" s="42">
        <f t="shared" ref="E191:E200" si="83">F191+G191+H191+I191+J191+K191+L191+Q191+M191+N191+O191+P191</f>
        <v>1398093371.76</v>
      </c>
      <c r="F191" s="42">
        <f>F192+F193+F194+F195</f>
        <v>115991929.98999999</v>
      </c>
      <c r="G191" s="42">
        <f t="shared" ref="G191:Q191" si="84">G192+G193+G194+G195</f>
        <v>125175450.76000001</v>
      </c>
      <c r="H191" s="43">
        <f t="shared" si="84"/>
        <v>124617131.23999999</v>
      </c>
      <c r="I191" s="42">
        <f t="shared" si="84"/>
        <v>131273338.13</v>
      </c>
      <c r="J191" s="42">
        <f t="shared" si="84"/>
        <v>92935610</v>
      </c>
      <c r="K191" s="42">
        <f t="shared" si="84"/>
        <v>86183920</v>
      </c>
      <c r="L191" s="42">
        <f t="shared" si="84"/>
        <v>120319331.93999998</v>
      </c>
      <c r="M191" s="42">
        <f t="shared" si="84"/>
        <v>120319331.93999998</v>
      </c>
      <c r="N191" s="42">
        <f t="shared" si="84"/>
        <v>120319331.93999998</v>
      </c>
      <c r="O191" s="42">
        <f t="shared" si="84"/>
        <v>120319331.93999998</v>
      </c>
      <c r="P191" s="42">
        <f t="shared" si="84"/>
        <v>120319331.93999998</v>
      </c>
      <c r="Q191" s="42">
        <f t="shared" si="84"/>
        <v>120319331.93999998</v>
      </c>
    </row>
    <row r="192" spans="1:17" s="11" customFormat="1" x14ac:dyDescent="0.25">
      <c r="A192" s="198"/>
      <c r="B192" s="199"/>
      <c r="C192" s="174"/>
      <c r="D192" s="17" t="s">
        <v>18</v>
      </c>
      <c r="E192" s="42">
        <f t="shared" si="83"/>
        <v>7071000</v>
      </c>
      <c r="F192" s="42">
        <f>F176</f>
        <v>5500</v>
      </c>
      <c r="G192" s="42">
        <f t="shared" ref="G192:Q192" si="85">G176</f>
        <v>0</v>
      </c>
      <c r="H192" s="42">
        <f t="shared" si="85"/>
        <v>20600</v>
      </c>
      <c r="I192" s="42">
        <f t="shared" si="85"/>
        <v>5033400</v>
      </c>
      <c r="J192" s="42">
        <f t="shared" si="85"/>
        <v>1978100</v>
      </c>
      <c r="K192" s="42">
        <f t="shared" si="85"/>
        <v>33400</v>
      </c>
      <c r="L192" s="42">
        <f t="shared" si="85"/>
        <v>0</v>
      </c>
      <c r="M192" s="42">
        <f t="shared" si="85"/>
        <v>0</v>
      </c>
      <c r="N192" s="42">
        <f t="shared" si="85"/>
        <v>0</v>
      </c>
      <c r="O192" s="42">
        <f t="shared" si="85"/>
        <v>0</v>
      </c>
      <c r="P192" s="42">
        <f t="shared" si="85"/>
        <v>0</v>
      </c>
      <c r="Q192" s="42">
        <f t="shared" si="85"/>
        <v>0</v>
      </c>
    </row>
    <row r="193" spans="1:17" s="11" customFormat="1" ht="32.25" customHeight="1" x14ac:dyDescent="0.25">
      <c r="A193" s="198"/>
      <c r="B193" s="199"/>
      <c r="C193" s="174"/>
      <c r="D193" s="17" t="s">
        <v>19</v>
      </c>
      <c r="E193" s="42">
        <f t="shared" si="83"/>
        <v>12203252.609999999</v>
      </c>
      <c r="F193" s="42">
        <f t="shared" ref="F193:Q195" si="86">F177</f>
        <v>713906.25</v>
      </c>
      <c r="G193" s="42">
        <f t="shared" si="86"/>
        <v>4949546.3600000003</v>
      </c>
      <c r="H193" s="42">
        <f t="shared" si="86"/>
        <v>1565100</v>
      </c>
      <c r="I193" s="42">
        <f t="shared" si="86"/>
        <v>1356500</v>
      </c>
      <c r="J193" s="42">
        <f t="shared" si="86"/>
        <v>3260300</v>
      </c>
      <c r="K193" s="42">
        <f t="shared" si="86"/>
        <v>357900</v>
      </c>
      <c r="L193" s="42">
        <f t="shared" si="86"/>
        <v>0</v>
      </c>
      <c r="M193" s="42">
        <f t="shared" si="86"/>
        <v>0</v>
      </c>
      <c r="N193" s="42">
        <f t="shared" si="86"/>
        <v>0</v>
      </c>
      <c r="O193" s="42">
        <f t="shared" si="86"/>
        <v>0</v>
      </c>
      <c r="P193" s="42">
        <f t="shared" si="86"/>
        <v>0</v>
      </c>
      <c r="Q193" s="42">
        <f t="shared" si="86"/>
        <v>0</v>
      </c>
    </row>
    <row r="194" spans="1:17" s="11" customFormat="1" x14ac:dyDescent="0.25">
      <c r="A194" s="198"/>
      <c r="B194" s="199"/>
      <c r="C194" s="174"/>
      <c r="D194" s="17" t="s">
        <v>20</v>
      </c>
      <c r="E194" s="42">
        <f t="shared" si="83"/>
        <v>1378819119.1499999</v>
      </c>
      <c r="F194" s="42">
        <f t="shared" si="86"/>
        <v>115272523.73999999</v>
      </c>
      <c r="G194" s="42">
        <f t="shared" si="86"/>
        <v>120225904.40000001</v>
      </c>
      <c r="H194" s="42">
        <f t="shared" si="86"/>
        <v>123031431.23999999</v>
      </c>
      <c r="I194" s="42">
        <f t="shared" si="86"/>
        <v>124883438.13</v>
      </c>
      <c r="J194" s="42">
        <f t="shared" si="86"/>
        <v>87697210</v>
      </c>
      <c r="K194" s="42">
        <f t="shared" si="86"/>
        <v>85792620</v>
      </c>
      <c r="L194" s="42">
        <f t="shared" si="86"/>
        <v>120319331.93999998</v>
      </c>
      <c r="M194" s="42">
        <f t="shared" si="86"/>
        <v>120319331.93999998</v>
      </c>
      <c r="N194" s="42">
        <f t="shared" si="86"/>
        <v>120319331.93999998</v>
      </c>
      <c r="O194" s="42">
        <f t="shared" si="86"/>
        <v>120319331.93999998</v>
      </c>
      <c r="P194" s="42">
        <f t="shared" si="86"/>
        <v>120319331.93999998</v>
      </c>
      <c r="Q194" s="42">
        <f t="shared" si="86"/>
        <v>120319331.93999998</v>
      </c>
    </row>
    <row r="195" spans="1:17" s="11" customFormat="1" ht="32.25" customHeight="1" x14ac:dyDescent="0.25">
      <c r="A195" s="200"/>
      <c r="B195" s="201"/>
      <c r="C195" s="175"/>
      <c r="D195" s="17" t="s">
        <v>21</v>
      </c>
      <c r="E195" s="42">
        <f t="shared" si="83"/>
        <v>0</v>
      </c>
      <c r="F195" s="42">
        <f t="shared" si="86"/>
        <v>0</v>
      </c>
      <c r="G195" s="42">
        <f t="shared" si="86"/>
        <v>0</v>
      </c>
      <c r="H195" s="42">
        <f t="shared" si="86"/>
        <v>0</v>
      </c>
      <c r="I195" s="42">
        <f t="shared" si="86"/>
        <v>0</v>
      </c>
      <c r="J195" s="42">
        <f t="shared" si="86"/>
        <v>0</v>
      </c>
      <c r="K195" s="42">
        <f t="shared" si="86"/>
        <v>0</v>
      </c>
      <c r="L195" s="42">
        <f t="shared" si="86"/>
        <v>0</v>
      </c>
      <c r="M195" s="42">
        <f t="shared" si="86"/>
        <v>0</v>
      </c>
      <c r="N195" s="42">
        <f t="shared" si="86"/>
        <v>0</v>
      </c>
      <c r="O195" s="42">
        <f t="shared" si="86"/>
        <v>0</v>
      </c>
      <c r="P195" s="42">
        <f t="shared" si="86"/>
        <v>0</v>
      </c>
      <c r="Q195" s="42">
        <f t="shared" si="86"/>
        <v>0</v>
      </c>
    </row>
    <row r="196" spans="1:17" s="11" customFormat="1" x14ac:dyDescent="0.25">
      <c r="A196" s="196" t="s">
        <v>100</v>
      </c>
      <c r="B196" s="197"/>
      <c r="C196" s="173" t="s">
        <v>106</v>
      </c>
      <c r="D196" s="16" t="s">
        <v>36</v>
      </c>
      <c r="E196" s="42">
        <f t="shared" si="83"/>
        <v>0</v>
      </c>
      <c r="F196" s="42">
        <f>F197+F198+F199+F200</f>
        <v>0</v>
      </c>
      <c r="G196" s="42">
        <f t="shared" ref="G196:Q196" si="87">G197+G198+G199+G200</f>
        <v>0</v>
      </c>
      <c r="H196" s="43">
        <f t="shared" si="87"/>
        <v>0</v>
      </c>
      <c r="I196" s="42">
        <f t="shared" si="87"/>
        <v>0</v>
      </c>
      <c r="J196" s="42">
        <f t="shared" si="87"/>
        <v>0</v>
      </c>
      <c r="K196" s="42">
        <f t="shared" si="87"/>
        <v>0</v>
      </c>
      <c r="L196" s="42">
        <f t="shared" si="87"/>
        <v>0</v>
      </c>
      <c r="M196" s="42">
        <f t="shared" si="87"/>
        <v>0</v>
      </c>
      <c r="N196" s="42">
        <f t="shared" si="87"/>
        <v>0</v>
      </c>
      <c r="O196" s="42">
        <f t="shared" si="87"/>
        <v>0</v>
      </c>
      <c r="P196" s="42">
        <f t="shared" si="87"/>
        <v>0</v>
      </c>
      <c r="Q196" s="42">
        <f t="shared" si="87"/>
        <v>0</v>
      </c>
    </row>
    <row r="197" spans="1:17" s="11" customFormat="1" x14ac:dyDescent="0.25">
      <c r="A197" s="198"/>
      <c r="B197" s="199"/>
      <c r="C197" s="174"/>
      <c r="D197" s="17" t="s">
        <v>18</v>
      </c>
      <c r="E197" s="42">
        <f t="shared" si="83"/>
        <v>0</v>
      </c>
      <c r="F197" s="42">
        <v>0</v>
      </c>
      <c r="G197" s="42">
        <v>0</v>
      </c>
      <c r="H197" s="42">
        <v>0</v>
      </c>
      <c r="I197" s="42">
        <v>0</v>
      </c>
      <c r="J197" s="42">
        <v>0</v>
      </c>
      <c r="K197" s="42">
        <v>0</v>
      </c>
      <c r="L197" s="42">
        <v>0</v>
      </c>
      <c r="M197" s="42">
        <v>0</v>
      </c>
      <c r="N197" s="42">
        <v>0</v>
      </c>
      <c r="O197" s="42">
        <v>0</v>
      </c>
      <c r="P197" s="42">
        <v>0</v>
      </c>
      <c r="Q197" s="42">
        <v>0</v>
      </c>
    </row>
    <row r="198" spans="1:17" s="11" customFormat="1" ht="32.25" customHeight="1" x14ac:dyDescent="0.25">
      <c r="A198" s="198"/>
      <c r="B198" s="199"/>
      <c r="C198" s="174"/>
      <c r="D198" s="17" t="s">
        <v>19</v>
      </c>
      <c r="E198" s="42">
        <f t="shared" si="83"/>
        <v>0</v>
      </c>
      <c r="F198" s="42">
        <v>0</v>
      </c>
      <c r="G198" s="42">
        <v>0</v>
      </c>
      <c r="H198" s="42">
        <v>0</v>
      </c>
      <c r="I198" s="42">
        <v>0</v>
      </c>
      <c r="J198" s="42">
        <v>0</v>
      </c>
      <c r="K198" s="42">
        <v>0</v>
      </c>
      <c r="L198" s="42">
        <v>0</v>
      </c>
      <c r="M198" s="42">
        <v>0</v>
      </c>
      <c r="N198" s="42">
        <v>0</v>
      </c>
      <c r="O198" s="42">
        <v>0</v>
      </c>
      <c r="P198" s="42">
        <v>0</v>
      </c>
      <c r="Q198" s="42">
        <v>0</v>
      </c>
    </row>
    <row r="199" spans="1:17" s="11" customFormat="1" x14ac:dyDescent="0.25">
      <c r="A199" s="198"/>
      <c r="B199" s="199"/>
      <c r="C199" s="174"/>
      <c r="D199" s="17" t="s">
        <v>20</v>
      </c>
      <c r="E199" s="42">
        <f t="shared" si="83"/>
        <v>0</v>
      </c>
      <c r="F199" s="42">
        <v>0</v>
      </c>
      <c r="G199" s="42">
        <v>0</v>
      </c>
      <c r="H199" s="42">
        <v>0</v>
      </c>
      <c r="I199" s="42">
        <v>0</v>
      </c>
      <c r="J199" s="42">
        <v>0</v>
      </c>
      <c r="K199" s="42">
        <v>0</v>
      </c>
      <c r="L199" s="42">
        <v>0</v>
      </c>
      <c r="M199" s="42">
        <v>0</v>
      </c>
      <c r="N199" s="42">
        <v>0</v>
      </c>
      <c r="O199" s="42">
        <v>0</v>
      </c>
      <c r="P199" s="42">
        <v>0</v>
      </c>
      <c r="Q199" s="42">
        <v>0</v>
      </c>
    </row>
    <row r="200" spans="1:17" s="11" customFormat="1" ht="32.25" customHeight="1" x14ac:dyDescent="0.25">
      <c r="A200" s="200"/>
      <c r="B200" s="201"/>
      <c r="C200" s="175"/>
      <c r="D200" s="17" t="s">
        <v>21</v>
      </c>
      <c r="E200" s="42">
        <f t="shared" si="83"/>
        <v>0</v>
      </c>
      <c r="F200" s="42">
        <v>0</v>
      </c>
      <c r="G200" s="42">
        <v>0</v>
      </c>
      <c r="H200" s="42">
        <v>0</v>
      </c>
      <c r="I200" s="42">
        <v>0</v>
      </c>
      <c r="J200" s="42">
        <v>0</v>
      </c>
      <c r="K200" s="42">
        <v>0</v>
      </c>
      <c r="L200" s="42">
        <v>0</v>
      </c>
      <c r="M200" s="42">
        <v>0</v>
      </c>
      <c r="N200" s="42">
        <v>0</v>
      </c>
      <c r="O200" s="42">
        <v>0</v>
      </c>
      <c r="P200" s="42">
        <v>0</v>
      </c>
      <c r="Q200" s="42">
        <v>0</v>
      </c>
    </row>
    <row r="201" spans="1:17" s="11" customFormat="1" x14ac:dyDescent="0.25">
      <c r="H201" s="12"/>
    </row>
    <row r="202" spans="1:17" s="11" customFormat="1" x14ac:dyDescent="0.25">
      <c r="H202" s="12"/>
    </row>
  </sheetData>
  <mergeCells count="122">
    <mergeCell ref="A196:B200"/>
    <mergeCell ref="C196:C200"/>
    <mergeCell ref="A23:Q23"/>
    <mergeCell ref="A39:Q39"/>
    <mergeCell ref="A50:A54"/>
    <mergeCell ref="B50:B54"/>
    <mergeCell ref="C50:C54"/>
    <mergeCell ref="A24:A28"/>
    <mergeCell ref="B24:B28"/>
    <mergeCell ref="C24:C28"/>
    <mergeCell ref="A34:A38"/>
    <mergeCell ref="B34:B38"/>
    <mergeCell ref="C34:C38"/>
    <mergeCell ref="A29:A33"/>
    <mergeCell ref="B29:B33"/>
    <mergeCell ref="C29:C33"/>
    <mergeCell ref="A40:A44"/>
    <mergeCell ref="B40:B44"/>
    <mergeCell ref="A122:Q122"/>
    <mergeCell ref="A128:A132"/>
    <mergeCell ref="B128:B132"/>
    <mergeCell ref="C128:C132"/>
    <mergeCell ref="A107:A111"/>
    <mergeCell ref="B107:B111"/>
    <mergeCell ref="A7:Q7"/>
    <mergeCell ref="A175:B179"/>
    <mergeCell ref="C175:C179"/>
    <mergeCell ref="A180:B184"/>
    <mergeCell ref="C180:C184"/>
    <mergeCell ref="A185:B189"/>
    <mergeCell ref="C185:C189"/>
    <mergeCell ref="A190:B190"/>
    <mergeCell ref="A191:B195"/>
    <mergeCell ref="C191:C195"/>
    <mergeCell ref="C107:C111"/>
    <mergeCell ref="A117:A121"/>
    <mergeCell ref="B117:B121"/>
    <mergeCell ref="C117:C121"/>
    <mergeCell ref="A133:A137"/>
    <mergeCell ref="B133:B137"/>
    <mergeCell ref="C133:C137"/>
    <mergeCell ref="A123:A127"/>
    <mergeCell ref="B123:B127"/>
    <mergeCell ref="C123:C127"/>
    <mergeCell ref="A13:A17"/>
    <mergeCell ref="B13:B17"/>
    <mergeCell ref="C13:C17"/>
    <mergeCell ref="A18:A22"/>
    <mergeCell ref="P1:Q1"/>
    <mergeCell ref="A2:Q2"/>
    <mergeCell ref="A3:A5"/>
    <mergeCell ref="B3:B5"/>
    <mergeCell ref="C3:C5"/>
    <mergeCell ref="D3:D5"/>
    <mergeCell ref="E3:Q3"/>
    <mergeCell ref="E4:E5"/>
    <mergeCell ref="F4:Q4"/>
    <mergeCell ref="B18:B22"/>
    <mergeCell ref="C18:C22"/>
    <mergeCell ref="A8:A12"/>
    <mergeCell ref="B8:B12"/>
    <mergeCell ref="C8:C12"/>
    <mergeCell ref="C40:C44"/>
    <mergeCell ref="A45:A49"/>
    <mergeCell ref="B45:B49"/>
    <mergeCell ref="C45:C49"/>
    <mergeCell ref="A138:Q138"/>
    <mergeCell ref="A55:Q55"/>
    <mergeCell ref="A112:A116"/>
    <mergeCell ref="B112:B116"/>
    <mergeCell ref="C112:C116"/>
    <mergeCell ref="A106:Q106"/>
    <mergeCell ref="A150:A154"/>
    <mergeCell ref="B150:B154"/>
    <mergeCell ref="C150:C154"/>
    <mergeCell ref="A139:A143"/>
    <mergeCell ref="B139:B143"/>
    <mergeCell ref="C139:C143"/>
    <mergeCell ref="A144:A148"/>
    <mergeCell ref="A56:A60"/>
    <mergeCell ref="B56:B60"/>
    <mergeCell ref="C56:C60"/>
    <mergeCell ref="A61:A65"/>
    <mergeCell ref="B61:B65"/>
    <mergeCell ref="C61:C65"/>
    <mergeCell ref="B144:B148"/>
    <mergeCell ref="C144:C148"/>
    <mergeCell ref="A149:Q149"/>
    <mergeCell ref="A76:A80"/>
    <mergeCell ref="B76:B80"/>
    <mergeCell ref="A170:A174"/>
    <mergeCell ref="B170:B174"/>
    <mergeCell ref="C170:C174"/>
    <mergeCell ref="A155:A159"/>
    <mergeCell ref="B155:B159"/>
    <mergeCell ref="C155:C159"/>
    <mergeCell ref="A160:A164"/>
    <mergeCell ref="B160:B164"/>
    <mergeCell ref="C160:C164"/>
    <mergeCell ref="A165:A169"/>
    <mergeCell ref="B165:B169"/>
    <mergeCell ref="C165:C169"/>
    <mergeCell ref="C76:C80"/>
    <mergeCell ref="A81:A85"/>
    <mergeCell ref="B81:B85"/>
    <mergeCell ref="C81:C85"/>
    <mergeCell ref="A66:A70"/>
    <mergeCell ref="B66:B70"/>
    <mergeCell ref="C66:C70"/>
    <mergeCell ref="A71:A75"/>
    <mergeCell ref="B71:B75"/>
    <mergeCell ref="C71:C75"/>
    <mergeCell ref="A96:A100"/>
    <mergeCell ref="B96:B100"/>
    <mergeCell ref="C96:C100"/>
    <mergeCell ref="A101:C105"/>
    <mergeCell ref="A86:A90"/>
    <mergeCell ref="B86:B90"/>
    <mergeCell ref="C86:C90"/>
    <mergeCell ref="A91:A95"/>
    <mergeCell ref="B91:B95"/>
    <mergeCell ref="C91:C95"/>
  </mergeCells>
  <pageMargins left="1.1811023622047245" right="0.39370078740157483" top="0.78740157480314965" bottom="0.78740157480314965" header="0.31496062992125984" footer="0.31496062992125984"/>
  <pageSetup paperSize="9" scale="39" firstPageNumber="7" fitToHeight="5" orientation="landscape" useFirstPageNumber="1" verticalDpi="180" r:id="rId1"/>
  <headerFooter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47"/>
  <sheetViews>
    <sheetView topLeftCell="A4" zoomScale="90" zoomScaleNormal="90" workbookViewId="0">
      <pane ySplit="3" topLeftCell="A7" activePane="bottomLeft" state="frozen"/>
      <selection activeCell="A4" sqref="A4"/>
      <selection pane="bottomLeft" activeCell="D15" sqref="D15"/>
    </sheetView>
  </sheetViews>
  <sheetFormatPr defaultRowHeight="15" x14ac:dyDescent="0.25"/>
  <cols>
    <col min="1" max="1" width="14.7109375" style="66" customWidth="1"/>
    <col min="2" max="2" width="32" style="66" customWidth="1"/>
    <col min="3" max="3" width="50.28515625" style="66" customWidth="1"/>
    <col min="4" max="4" width="48" style="66" customWidth="1"/>
    <col min="5" max="16384" width="9.140625" style="66"/>
  </cols>
  <sheetData>
    <row r="1" spans="1:4" x14ac:dyDescent="0.25">
      <c r="D1" s="67" t="s">
        <v>90</v>
      </c>
    </row>
    <row r="3" spans="1:4" ht="15.75" x14ac:dyDescent="0.25">
      <c r="A3" s="213" t="s">
        <v>26</v>
      </c>
      <c r="B3" s="213"/>
      <c r="C3" s="213"/>
      <c r="D3" s="213"/>
    </row>
    <row r="4" spans="1:4" ht="15.75" x14ac:dyDescent="0.25">
      <c r="A4" s="68"/>
      <c r="B4" s="68"/>
      <c r="C4" s="68"/>
      <c r="D4" s="68"/>
    </row>
    <row r="5" spans="1:4" ht="78.75" x14ac:dyDescent="0.25">
      <c r="A5" s="69" t="s">
        <v>27</v>
      </c>
      <c r="B5" s="69" t="s">
        <v>28</v>
      </c>
      <c r="C5" s="69" t="s">
        <v>80</v>
      </c>
      <c r="D5" s="69" t="s">
        <v>29</v>
      </c>
    </row>
    <row r="6" spans="1:4" ht="15.75" x14ac:dyDescent="0.25">
      <c r="A6" s="70">
        <v>1</v>
      </c>
      <c r="B6" s="70">
        <v>2</v>
      </c>
      <c r="C6" s="70">
        <v>3</v>
      </c>
      <c r="D6" s="70">
        <v>4</v>
      </c>
    </row>
    <row r="7" spans="1:4" s="71" customFormat="1" ht="48.75" customHeight="1" x14ac:dyDescent="0.25">
      <c r="A7" s="210" t="s">
        <v>160</v>
      </c>
      <c r="B7" s="211"/>
      <c r="C7" s="211"/>
      <c r="D7" s="212"/>
    </row>
    <row r="8" spans="1:4" s="71" customFormat="1" ht="35.25" customHeight="1" x14ac:dyDescent="0.25">
      <c r="A8" s="210" t="s">
        <v>161</v>
      </c>
      <c r="B8" s="211"/>
      <c r="C8" s="211"/>
      <c r="D8" s="212"/>
    </row>
    <row r="9" spans="1:4" s="71" customFormat="1" ht="15.75" x14ac:dyDescent="0.25">
      <c r="A9" s="210" t="s">
        <v>122</v>
      </c>
      <c r="B9" s="211"/>
      <c r="C9" s="211"/>
      <c r="D9" s="212"/>
    </row>
    <row r="10" spans="1:4" ht="141.75" x14ac:dyDescent="0.25">
      <c r="A10" s="70" t="s">
        <v>69</v>
      </c>
      <c r="B10" s="72" t="s">
        <v>162</v>
      </c>
      <c r="C10" s="72" t="s">
        <v>164</v>
      </c>
      <c r="D10" s="70" t="s">
        <v>81</v>
      </c>
    </row>
    <row r="11" spans="1:4" ht="220.5" x14ac:dyDescent="0.25">
      <c r="A11" s="70" t="s">
        <v>70</v>
      </c>
      <c r="B11" s="72" t="s">
        <v>163</v>
      </c>
      <c r="C11" s="72" t="s">
        <v>110</v>
      </c>
      <c r="D11" s="74" t="s">
        <v>111</v>
      </c>
    </row>
    <row r="12" spans="1:4" s="71" customFormat="1" ht="51.75" customHeight="1" x14ac:dyDescent="0.25">
      <c r="A12" s="210" t="s">
        <v>165</v>
      </c>
      <c r="B12" s="211"/>
      <c r="C12" s="211"/>
      <c r="D12" s="212"/>
    </row>
    <row r="13" spans="1:4" s="71" customFormat="1" ht="15.75" x14ac:dyDescent="0.25">
      <c r="A13" s="210" t="s">
        <v>126</v>
      </c>
      <c r="B13" s="211"/>
      <c r="C13" s="211"/>
      <c r="D13" s="212"/>
    </row>
    <row r="14" spans="1:4" ht="94.5" x14ac:dyDescent="0.25">
      <c r="A14" s="70" t="s">
        <v>72</v>
      </c>
      <c r="B14" s="72" t="s">
        <v>166</v>
      </c>
      <c r="C14" s="72" t="s">
        <v>167</v>
      </c>
      <c r="D14" s="70" t="s">
        <v>81</v>
      </c>
    </row>
    <row r="15" spans="1:4" ht="209.25" customHeight="1" x14ac:dyDescent="0.25">
      <c r="A15" s="70" t="s">
        <v>73</v>
      </c>
      <c r="B15" s="72" t="s">
        <v>163</v>
      </c>
      <c r="C15" s="72" t="s">
        <v>110</v>
      </c>
      <c r="D15" s="74" t="s">
        <v>111</v>
      </c>
    </row>
    <row r="16" spans="1:4" s="71" customFormat="1" ht="66" customHeight="1" x14ac:dyDescent="0.25">
      <c r="A16" s="210" t="s">
        <v>168</v>
      </c>
      <c r="B16" s="211"/>
      <c r="C16" s="211"/>
      <c r="D16" s="212"/>
    </row>
    <row r="17" spans="1:4" s="71" customFormat="1" ht="15.75" x14ac:dyDescent="0.25">
      <c r="A17" s="210" t="s">
        <v>130</v>
      </c>
      <c r="B17" s="211"/>
      <c r="C17" s="211"/>
      <c r="D17" s="212"/>
    </row>
    <row r="18" spans="1:4" ht="110.25" x14ac:dyDescent="0.25">
      <c r="A18" s="70" t="s">
        <v>131</v>
      </c>
      <c r="B18" s="72" t="s">
        <v>169</v>
      </c>
      <c r="C18" s="72" t="s">
        <v>167</v>
      </c>
      <c r="D18" s="70" t="s">
        <v>81</v>
      </c>
    </row>
    <row r="19" spans="1:4" ht="213" customHeight="1" x14ac:dyDescent="0.25">
      <c r="A19" s="70" t="s">
        <v>132</v>
      </c>
      <c r="B19" s="72" t="s">
        <v>163</v>
      </c>
      <c r="C19" s="72" t="s">
        <v>110</v>
      </c>
      <c r="D19" s="74" t="s">
        <v>111</v>
      </c>
    </row>
    <row r="20" spans="1:4" s="71" customFormat="1" ht="15.75" x14ac:dyDescent="0.25">
      <c r="A20" s="210" t="s">
        <v>173</v>
      </c>
      <c r="B20" s="211"/>
      <c r="C20" s="211"/>
      <c r="D20" s="212"/>
    </row>
    <row r="21" spans="1:4" s="71" customFormat="1" ht="15.75" x14ac:dyDescent="0.25">
      <c r="A21" s="210" t="s">
        <v>134</v>
      </c>
      <c r="B21" s="211"/>
      <c r="C21" s="211"/>
      <c r="D21" s="212"/>
    </row>
    <row r="22" spans="1:4" s="71" customFormat="1" ht="47.25" x14ac:dyDescent="0.25">
      <c r="A22" s="70" t="s">
        <v>135</v>
      </c>
      <c r="B22" s="72" t="s">
        <v>224</v>
      </c>
      <c r="C22" s="72" t="s">
        <v>224</v>
      </c>
      <c r="D22" s="70" t="s">
        <v>177</v>
      </c>
    </row>
    <row r="23" spans="1:4" s="71" customFormat="1" ht="63" x14ac:dyDescent="0.25">
      <c r="A23" s="70" t="s">
        <v>170</v>
      </c>
      <c r="B23" s="72" t="s">
        <v>225</v>
      </c>
      <c r="C23" s="72" t="s">
        <v>225</v>
      </c>
      <c r="D23" s="70" t="s">
        <v>177</v>
      </c>
    </row>
    <row r="24" spans="1:4" s="71" customFormat="1" ht="63" x14ac:dyDescent="0.25">
      <c r="A24" s="70" t="s">
        <v>217</v>
      </c>
      <c r="B24" s="72" t="s">
        <v>226</v>
      </c>
      <c r="C24" s="72" t="s">
        <v>226</v>
      </c>
      <c r="D24" s="70" t="s">
        <v>177</v>
      </c>
    </row>
    <row r="25" spans="1:4" s="71" customFormat="1" ht="31.5" x14ac:dyDescent="0.25">
      <c r="A25" s="70" t="s">
        <v>218</v>
      </c>
      <c r="B25" s="72" t="s">
        <v>227</v>
      </c>
      <c r="C25" s="72" t="s">
        <v>227</v>
      </c>
      <c r="D25" s="70" t="s">
        <v>177</v>
      </c>
    </row>
    <row r="26" spans="1:4" s="71" customFormat="1" ht="31.5" x14ac:dyDescent="0.25">
      <c r="A26" s="70" t="s">
        <v>219</v>
      </c>
      <c r="B26" s="72" t="s">
        <v>228</v>
      </c>
      <c r="C26" s="72" t="s">
        <v>228</v>
      </c>
      <c r="D26" s="70" t="s">
        <v>177</v>
      </c>
    </row>
    <row r="27" spans="1:4" s="71" customFormat="1" ht="94.5" x14ac:dyDescent="0.25">
      <c r="A27" s="70" t="s">
        <v>220</v>
      </c>
      <c r="B27" s="72" t="s">
        <v>229</v>
      </c>
      <c r="C27" s="72" t="s">
        <v>229</v>
      </c>
      <c r="D27" s="70" t="s">
        <v>177</v>
      </c>
    </row>
    <row r="28" spans="1:4" s="71" customFormat="1" ht="31.5" x14ac:dyDescent="0.25">
      <c r="A28" s="70" t="s">
        <v>221</v>
      </c>
      <c r="B28" s="72" t="s">
        <v>230</v>
      </c>
      <c r="C28" s="72" t="s">
        <v>230</v>
      </c>
      <c r="D28" s="70" t="s">
        <v>177</v>
      </c>
    </row>
    <row r="29" spans="1:4" s="71" customFormat="1" ht="31.5" x14ac:dyDescent="0.25">
      <c r="A29" s="70" t="s">
        <v>222</v>
      </c>
      <c r="B29" s="72" t="s">
        <v>231</v>
      </c>
      <c r="C29" s="72" t="s">
        <v>231</v>
      </c>
      <c r="D29" s="70" t="s">
        <v>177</v>
      </c>
    </row>
    <row r="30" spans="1:4" s="71" customFormat="1" ht="31.5" x14ac:dyDescent="0.25">
      <c r="A30" s="70" t="s">
        <v>223</v>
      </c>
      <c r="B30" s="72" t="s">
        <v>232</v>
      </c>
      <c r="C30" s="72" t="s">
        <v>232</v>
      </c>
      <c r="D30" s="70" t="s">
        <v>177</v>
      </c>
    </row>
    <row r="31" spans="1:4" s="71" customFormat="1" ht="32.25" customHeight="1" x14ac:dyDescent="0.25">
      <c r="A31" s="210" t="s">
        <v>174</v>
      </c>
      <c r="B31" s="211"/>
      <c r="C31" s="211"/>
      <c r="D31" s="212"/>
    </row>
    <row r="32" spans="1:4" s="71" customFormat="1" ht="15.75" x14ac:dyDescent="0.25">
      <c r="A32" s="210" t="s">
        <v>136</v>
      </c>
      <c r="B32" s="211"/>
      <c r="C32" s="211"/>
      <c r="D32" s="212"/>
    </row>
    <row r="33" spans="1:4" ht="78.75" x14ac:dyDescent="0.25">
      <c r="A33" s="70" t="s">
        <v>137</v>
      </c>
      <c r="B33" s="72" t="s">
        <v>171</v>
      </c>
      <c r="C33" s="72" t="s">
        <v>172</v>
      </c>
      <c r="D33" s="70" t="s">
        <v>81</v>
      </c>
    </row>
    <row r="34" spans="1:4" ht="215.25" customHeight="1" x14ac:dyDescent="0.25">
      <c r="A34" s="70" t="s">
        <v>138</v>
      </c>
      <c r="B34" s="72" t="s">
        <v>163</v>
      </c>
      <c r="C34" s="72" t="s">
        <v>110</v>
      </c>
      <c r="D34" s="74" t="s">
        <v>111</v>
      </c>
    </row>
    <row r="35" spans="1:4" s="71" customFormat="1" ht="15.75" x14ac:dyDescent="0.25">
      <c r="A35" s="210" t="s">
        <v>179</v>
      </c>
      <c r="B35" s="211"/>
      <c r="C35" s="211"/>
      <c r="D35" s="212"/>
    </row>
    <row r="36" spans="1:4" s="71" customFormat="1" ht="15.75" x14ac:dyDescent="0.25">
      <c r="A36" s="210" t="s">
        <v>144</v>
      </c>
      <c r="B36" s="211"/>
      <c r="C36" s="211"/>
      <c r="D36" s="212"/>
    </row>
    <row r="37" spans="1:4" ht="47.25" x14ac:dyDescent="0.25">
      <c r="A37" s="70" t="s">
        <v>107</v>
      </c>
      <c r="B37" s="72" t="s">
        <v>175</v>
      </c>
      <c r="C37" s="72" t="s">
        <v>175</v>
      </c>
      <c r="D37" s="70" t="s">
        <v>81</v>
      </c>
    </row>
    <row r="38" spans="1:4" ht="31.5" x14ac:dyDescent="0.25">
      <c r="A38" s="70" t="s">
        <v>108</v>
      </c>
      <c r="B38" s="72" t="s">
        <v>176</v>
      </c>
      <c r="C38" s="72" t="s">
        <v>178</v>
      </c>
      <c r="D38" s="70" t="s">
        <v>177</v>
      </c>
    </row>
    <row r="39" spans="1:4" s="71" customFormat="1" ht="15.75" x14ac:dyDescent="0.25">
      <c r="A39" s="210" t="s">
        <v>180</v>
      </c>
      <c r="B39" s="211"/>
      <c r="C39" s="211"/>
      <c r="D39" s="212"/>
    </row>
    <row r="40" spans="1:4" s="71" customFormat="1" ht="15.75" x14ac:dyDescent="0.25">
      <c r="A40" s="210" t="s">
        <v>146</v>
      </c>
      <c r="B40" s="211"/>
      <c r="C40" s="211"/>
      <c r="D40" s="212"/>
    </row>
    <row r="41" spans="1:4" ht="66" customHeight="1" x14ac:dyDescent="0.25">
      <c r="A41" s="70" t="s">
        <v>147</v>
      </c>
      <c r="B41" s="72" t="s">
        <v>182</v>
      </c>
      <c r="C41" s="73" t="s">
        <v>177</v>
      </c>
      <c r="D41" s="70" t="s">
        <v>81</v>
      </c>
    </row>
    <row r="42" spans="1:4" s="71" customFormat="1" ht="32.25" customHeight="1" x14ac:dyDescent="0.25">
      <c r="A42" s="210" t="s">
        <v>183</v>
      </c>
      <c r="B42" s="211"/>
      <c r="C42" s="211"/>
      <c r="D42" s="212"/>
    </row>
    <row r="43" spans="1:4" s="71" customFormat="1" ht="15.75" x14ac:dyDescent="0.25">
      <c r="A43" s="210" t="s">
        <v>150</v>
      </c>
      <c r="B43" s="211"/>
      <c r="C43" s="211"/>
      <c r="D43" s="212"/>
    </row>
    <row r="44" spans="1:4" ht="78.75" x14ac:dyDescent="0.25">
      <c r="A44" s="70" t="s">
        <v>151</v>
      </c>
      <c r="B44" s="72" t="s">
        <v>184</v>
      </c>
      <c r="C44" s="72" t="s">
        <v>188</v>
      </c>
      <c r="D44" s="70" t="s">
        <v>81</v>
      </c>
    </row>
    <row r="45" spans="1:4" ht="63" x14ac:dyDescent="0.25">
      <c r="A45" s="70" t="s">
        <v>152</v>
      </c>
      <c r="B45" s="72" t="s">
        <v>185</v>
      </c>
      <c r="C45" s="72" t="s">
        <v>185</v>
      </c>
      <c r="D45" s="70" t="s">
        <v>177</v>
      </c>
    </row>
    <row r="46" spans="1:4" ht="78.75" x14ac:dyDescent="0.25">
      <c r="A46" s="70" t="s">
        <v>153</v>
      </c>
      <c r="B46" s="72" t="s">
        <v>186</v>
      </c>
      <c r="C46" s="73" t="s">
        <v>177</v>
      </c>
      <c r="D46" s="70" t="s">
        <v>177</v>
      </c>
    </row>
    <row r="47" spans="1:4" ht="47.25" x14ac:dyDescent="0.25">
      <c r="A47" s="70" t="s">
        <v>154</v>
      </c>
      <c r="B47" s="72" t="s">
        <v>187</v>
      </c>
      <c r="C47" s="72" t="s">
        <v>187</v>
      </c>
      <c r="D47" s="70" t="s">
        <v>177</v>
      </c>
    </row>
  </sheetData>
  <mergeCells count="18">
    <mergeCell ref="A13:D13"/>
    <mergeCell ref="A3:D3"/>
    <mergeCell ref="A7:D7"/>
    <mergeCell ref="A8:D8"/>
    <mergeCell ref="A9:D9"/>
    <mergeCell ref="A12:D12"/>
    <mergeCell ref="A16:D16"/>
    <mergeCell ref="A17:D17"/>
    <mergeCell ref="A20:D20"/>
    <mergeCell ref="A21:D21"/>
    <mergeCell ref="A32:D32"/>
    <mergeCell ref="A31:D31"/>
    <mergeCell ref="A43:D43"/>
    <mergeCell ref="A36:D36"/>
    <mergeCell ref="A35:D35"/>
    <mergeCell ref="A39:D39"/>
    <mergeCell ref="A40:D40"/>
    <mergeCell ref="A42:D42"/>
  </mergeCells>
  <pageMargins left="1.1811023622047245" right="0.39370078740157483" top="0.78740157480314965" bottom="0.78740157480314965" header="0.31496062992125984" footer="0.31496062992125984"/>
  <pageSetup paperSize="9" scale="60" firstPageNumber="10" fitToHeight="3" orientation="portrait" useFirstPageNumber="1" horizontalDpi="180" verticalDpi="180" r:id="rId1"/>
  <headerFooter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7"/>
  <sheetViews>
    <sheetView workbookViewId="0">
      <selection activeCell="F27" sqref="F27"/>
    </sheetView>
  </sheetViews>
  <sheetFormatPr defaultRowHeight="15" x14ac:dyDescent="0.25"/>
  <cols>
    <col min="1" max="3" width="9.140625" style="2"/>
    <col min="4" max="4" width="13.140625" style="2" customWidth="1"/>
    <col min="5" max="5" width="15.42578125" style="2" customWidth="1"/>
    <col min="6" max="21" width="9.140625" style="2"/>
    <col min="22" max="22" width="10" style="2" customWidth="1"/>
    <col min="23" max="16384" width="9.140625" style="2"/>
  </cols>
  <sheetData>
    <row r="1" spans="1:23" x14ac:dyDescent="0.25">
      <c r="V1" s="222" t="s">
        <v>40</v>
      </c>
      <c r="W1" s="222"/>
    </row>
    <row r="2" spans="1:23" ht="81.75" customHeight="1" x14ac:dyDescent="0.25">
      <c r="A2" s="221" t="s">
        <v>102</v>
      </c>
      <c r="B2" s="221"/>
      <c r="C2" s="221"/>
      <c r="D2" s="221"/>
      <c r="E2" s="221"/>
      <c r="F2" s="221"/>
      <c r="G2" s="221"/>
      <c r="H2" s="221"/>
      <c r="I2" s="221"/>
      <c r="J2" s="221"/>
      <c r="K2" s="221"/>
      <c r="L2" s="221"/>
      <c r="M2" s="221"/>
      <c r="N2" s="221"/>
      <c r="O2" s="221"/>
      <c r="P2" s="221"/>
      <c r="Q2" s="221"/>
      <c r="R2" s="221"/>
      <c r="S2" s="221"/>
      <c r="T2" s="221"/>
      <c r="U2" s="221"/>
      <c r="V2" s="221"/>
      <c r="W2" s="221"/>
    </row>
    <row r="3" spans="1:23" ht="43.5" customHeight="1" x14ac:dyDescent="0.25">
      <c r="A3" s="217" t="s">
        <v>9</v>
      </c>
      <c r="B3" s="219" t="s">
        <v>31</v>
      </c>
      <c r="C3" s="217" t="s">
        <v>32</v>
      </c>
      <c r="D3" s="219" t="s">
        <v>33</v>
      </c>
      <c r="E3" s="219" t="s">
        <v>34</v>
      </c>
      <c r="F3" s="219" t="s">
        <v>35</v>
      </c>
      <c r="G3" s="223" t="s">
        <v>103</v>
      </c>
      <c r="H3" s="224"/>
      <c r="I3" s="224"/>
      <c r="J3" s="224"/>
      <c r="K3" s="225"/>
      <c r="L3" s="223" t="s">
        <v>104</v>
      </c>
      <c r="M3" s="224"/>
      <c r="N3" s="224"/>
      <c r="O3" s="224"/>
      <c r="P3" s="225"/>
      <c r="Q3" s="223" t="s">
        <v>105</v>
      </c>
      <c r="R3" s="224"/>
      <c r="S3" s="224"/>
      <c r="T3" s="224"/>
      <c r="U3" s="225"/>
      <c r="V3" s="219" t="s">
        <v>38</v>
      </c>
      <c r="W3" s="219" t="s">
        <v>39</v>
      </c>
    </row>
    <row r="4" spans="1:23" ht="72.75" customHeight="1" x14ac:dyDescent="0.25">
      <c r="A4" s="218"/>
      <c r="B4" s="220"/>
      <c r="C4" s="218"/>
      <c r="D4" s="220"/>
      <c r="E4" s="220"/>
      <c r="F4" s="220"/>
      <c r="G4" s="6" t="s">
        <v>36</v>
      </c>
      <c r="H4" s="5" t="s">
        <v>18</v>
      </c>
      <c r="I4" s="5" t="s">
        <v>19</v>
      </c>
      <c r="J4" s="5" t="s">
        <v>20</v>
      </c>
      <c r="K4" s="5" t="s">
        <v>37</v>
      </c>
      <c r="L4" s="6" t="s">
        <v>36</v>
      </c>
      <c r="M4" s="5" t="s">
        <v>18</v>
      </c>
      <c r="N4" s="5" t="s">
        <v>19</v>
      </c>
      <c r="O4" s="5" t="s">
        <v>20</v>
      </c>
      <c r="P4" s="5" t="s">
        <v>37</v>
      </c>
      <c r="Q4" s="6" t="s">
        <v>36</v>
      </c>
      <c r="R4" s="5" t="s">
        <v>18</v>
      </c>
      <c r="S4" s="5" t="s">
        <v>19</v>
      </c>
      <c r="T4" s="5" t="s">
        <v>20</v>
      </c>
      <c r="U4" s="5" t="s">
        <v>37</v>
      </c>
      <c r="V4" s="220"/>
      <c r="W4" s="220"/>
    </row>
    <row r="5" spans="1:23" x14ac:dyDescent="0.25">
      <c r="A5" s="30">
        <v>1</v>
      </c>
      <c r="B5" s="30">
        <v>2</v>
      </c>
      <c r="C5" s="30">
        <v>3</v>
      </c>
      <c r="D5" s="30">
        <v>4</v>
      </c>
      <c r="E5" s="30">
        <v>5</v>
      </c>
      <c r="F5" s="30">
        <v>6</v>
      </c>
      <c r="G5" s="30">
        <v>7</v>
      </c>
      <c r="H5" s="30">
        <v>8</v>
      </c>
      <c r="I5" s="30">
        <v>9</v>
      </c>
      <c r="J5" s="30">
        <v>10</v>
      </c>
      <c r="K5" s="30">
        <v>11</v>
      </c>
      <c r="L5" s="30">
        <v>12</v>
      </c>
      <c r="M5" s="30">
        <v>13</v>
      </c>
      <c r="N5" s="30">
        <v>14</v>
      </c>
      <c r="O5" s="30">
        <v>15</v>
      </c>
      <c r="P5" s="30">
        <v>16</v>
      </c>
      <c r="Q5" s="30">
        <v>17</v>
      </c>
      <c r="R5" s="30">
        <v>18</v>
      </c>
      <c r="S5" s="30">
        <v>19</v>
      </c>
      <c r="T5" s="30">
        <v>20</v>
      </c>
      <c r="U5" s="30">
        <v>21</v>
      </c>
      <c r="V5" s="30">
        <v>22</v>
      </c>
      <c r="W5" s="30">
        <v>23</v>
      </c>
    </row>
    <row r="6" spans="1:23" x14ac:dyDescent="0.25">
      <c r="A6" s="214" t="s">
        <v>30</v>
      </c>
      <c r="B6" s="215"/>
      <c r="C6" s="215"/>
      <c r="D6" s="215"/>
      <c r="E6" s="216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4" t="s">
        <v>81</v>
      </c>
      <c r="W6" s="4" t="s">
        <v>81</v>
      </c>
    </row>
    <row r="7" spans="1:23" x14ac:dyDescent="0.25">
      <c r="A7" s="30">
        <v>1</v>
      </c>
      <c r="B7" s="4" t="s">
        <v>81</v>
      </c>
      <c r="C7" s="4" t="s">
        <v>81</v>
      </c>
      <c r="D7" s="4" t="s">
        <v>81</v>
      </c>
      <c r="E7" s="4" t="s">
        <v>81</v>
      </c>
      <c r="F7" s="9">
        <v>0</v>
      </c>
      <c r="G7" s="9">
        <v>0</v>
      </c>
      <c r="H7" s="9">
        <v>0</v>
      </c>
      <c r="I7" s="9">
        <v>0</v>
      </c>
      <c r="J7" s="9">
        <v>0</v>
      </c>
      <c r="K7" s="9">
        <v>0</v>
      </c>
      <c r="L7" s="9">
        <v>0</v>
      </c>
      <c r="M7" s="9">
        <v>0</v>
      </c>
      <c r="N7" s="9">
        <v>0</v>
      </c>
      <c r="O7" s="9">
        <v>0</v>
      </c>
      <c r="P7" s="9">
        <v>0</v>
      </c>
      <c r="Q7" s="9">
        <v>0</v>
      </c>
      <c r="R7" s="9">
        <v>0</v>
      </c>
      <c r="S7" s="9">
        <v>0</v>
      </c>
      <c r="T7" s="9">
        <v>0</v>
      </c>
      <c r="U7" s="9">
        <v>0</v>
      </c>
      <c r="V7" s="4" t="s">
        <v>81</v>
      </c>
      <c r="W7" s="4" t="s">
        <v>81</v>
      </c>
    </row>
  </sheetData>
  <mergeCells count="14">
    <mergeCell ref="A2:W2"/>
    <mergeCell ref="V1:W1"/>
    <mergeCell ref="F3:F4"/>
    <mergeCell ref="G3:K3"/>
    <mergeCell ref="L3:P3"/>
    <mergeCell ref="Q3:U3"/>
    <mergeCell ref="V3:V4"/>
    <mergeCell ref="W3:W4"/>
    <mergeCell ref="A6:E6"/>
    <mergeCell ref="A3:A4"/>
    <mergeCell ref="B3:B4"/>
    <mergeCell ref="C3:C4"/>
    <mergeCell ref="D3:D4"/>
    <mergeCell ref="E3:E4"/>
  </mergeCells>
  <pageMargins left="1.1811023622047245" right="0.39370078740157483" top="0.78740157480314965" bottom="0.78740157480314965" header="0.31496062992125984" footer="0.31496062992125984"/>
  <pageSetup paperSize="9" scale="58" firstPageNumber="13" orientation="landscape" useFirstPageNumber="1" r:id="rId1"/>
  <headerFooter>
    <oddHeader>&amp;C&amp;P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"/>
  <sheetViews>
    <sheetView workbookViewId="0">
      <selection activeCell="D30" sqref="D30"/>
    </sheetView>
  </sheetViews>
  <sheetFormatPr defaultRowHeight="15" x14ac:dyDescent="0.25"/>
  <cols>
    <col min="1" max="1" width="10" style="2" customWidth="1"/>
    <col min="2" max="4" width="20.5703125" style="2" customWidth="1"/>
    <col min="5" max="5" width="18.28515625" style="2" customWidth="1"/>
    <col min="6" max="6" width="23.140625" style="2" customWidth="1"/>
    <col min="7" max="16384" width="9.140625" style="2"/>
  </cols>
  <sheetData>
    <row r="1" spans="1:6" x14ac:dyDescent="0.25">
      <c r="F1" s="8" t="s">
        <v>41</v>
      </c>
    </row>
    <row r="2" spans="1:6" ht="39.75" customHeight="1" x14ac:dyDescent="0.25">
      <c r="A2" s="226" t="s">
        <v>42</v>
      </c>
      <c r="B2" s="226"/>
      <c r="C2" s="226"/>
      <c r="D2" s="226"/>
      <c r="E2" s="226"/>
      <c r="F2" s="226"/>
    </row>
    <row r="3" spans="1:6" ht="101.25" customHeight="1" x14ac:dyDescent="0.25">
      <c r="A3" s="4" t="s">
        <v>9</v>
      </c>
      <c r="B3" s="3" t="s">
        <v>43</v>
      </c>
      <c r="C3" s="4" t="s">
        <v>32</v>
      </c>
      <c r="D3" s="3" t="s">
        <v>44</v>
      </c>
      <c r="E3" s="3" t="s">
        <v>45</v>
      </c>
      <c r="F3" s="3" t="s">
        <v>10</v>
      </c>
    </row>
    <row r="4" spans="1:6" x14ac:dyDescent="0.25">
      <c r="A4" s="31">
        <v>1</v>
      </c>
      <c r="B4" s="31">
        <v>2</v>
      </c>
      <c r="C4" s="31">
        <v>3</v>
      </c>
      <c r="D4" s="31">
        <v>4</v>
      </c>
      <c r="E4" s="31">
        <v>5</v>
      </c>
      <c r="F4" s="31">
        <v>6</v>
      </c>
    </row>
    <row r="5" spans="1:6" x14ac:dyDescent="0.25">
      <c r="A5" s="30">
        <v>1</v>
      </c>
      <c r="B5" s="32" t="s">
        <v>177</v>
      </c>
      <c r="C5" s="32" t="s">
        <v>177</v>
      </c>
      <c r="D5" s="32" t="s">
        <v>177</v>
      </c>
      <c r="E5" s="32" t="s">
        <v>177</v>
      </c>
      <c r="F5" s="32" t="s">
        <v>177</v>
      </c>
    </row>
  </sheetData>
  <mergeCells count="1">
    <mergeCell ref="A2:F2"/>
  </mergeCells>
  <pageMargins left="1.1811023622047245" right="0.39370078740157483" top="0.78740157480314965" bottom="0.78740157480314965" header="0.31496062992125984" footer="0.31496062992125984"/>
  <pageSetup paperSize="9" scale="75" firstPageNumber="14" orientation="portrait" useFirstPageNumber="1" r:id="rId1"/>
  <headerFooter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3"/>
  <sheetViews>
    <sheetView topLeftCell="A7" zoomScale="71" zoomScaleNormal="71" workbookViewId="0">
      <selection activeCell="G8" sqref="G8:G9"/>
    </sheetView>
  </sheetViews>
  <sheetFormatPr defaultRowHeight="15" x14ac:dyDescent="0.25"/>
  <cols>
    <col min="1" max="1" width="9.140625" style="2"/>
    <col min="2" max="2" width="32.28515625" style="2" customWidth="1"/>
    <col min="3" max="3" width="19.140625" style="2" customWidth="1"/>
    <col min="4" max="15" width="9.140625" style="2"/>
    <col min="16" max="16" width="20.28515625" style="2" customWidth="1"/>
    <col min="17" max="16384" width="9.140625" style="2"/>
  </cols>
  <sheetData>
    <row r="1" spans="1:16" x14ac:dyDescent="0.25">
      <c r="P1" s="8" t="s">
        <v>51</v>
      </c>
    </row>
    <row r="2" spans="1:16" ht="45.75" customHeight="1" x14ac:dyDescent="0.25">
      <c r="A2" s="231" t="s">
        <v>50</v>
      </c>
      <c r="B2" s="231"/>
      <c r="C2" s="231"/>
      <c r="D2" s="231"/>
      <c r="E2" s="231"/>
      <c r="F2" s="231"/>
      <c r="G2" s="231"/>
      <c r="H2" s="231"/>
      <c r="I2" s="231"/>
      <c r="J2" s="231"/>
      <c r="K2" s="231"/>
      <c r="L2" s="231"/>
      <c r="M2" s="231"/>
      <c r="N2" s="231"/>
      <c r="O2" s="231"/>
      <c r="P2" s="231"/>
    </row>
    <row r="4" spans="1:16" ht="65.25" customHeight="1" x14ac:dyDescent="0.25">
      <c r="A4" s="232" t="s">
        <v>46</v>
      </c>
      <c r="B4" s="234" t="s">
        <v>47</v>
      </c>
      <c r="C4" s="234" t="s">
        <v>48</v>
      </c>
      <c r="D4" s="236" t="s">
        <v>12</v>
      </c>
      <c r="E4" s="237"/>
      <c r="F4" s="237"/>
      <c r="G4" s="237"/>
      <c r="H4" s="237"/>
      <c r="I4" s="237"/>
      <c r="J4" s="237"/>
      <c r="K4" s="237"/>
      <c r="L4" s="237"/>
      <c r="M4" s="237"/>
      <c r="N4" s="237"/>
      <c r="O4" s="238"/>
      <c r="P4" s="234" t="s">
        <v>49</v>
      </c>
    </row>
    <row r="5" spans="1:16" ht="24" customHeight="1" x14ac:dyDescent="0.25">
      <c r="A5" s="233"/>
      <c r="B5" s="235"/>
      <c r="C5" s="235"/>
      <c r="D5" s="32">
        <v>2019</v>
      </c>
      <c r="E5" s="32">
        <v>2020</v>
      </c>
      <c r="F5" s="32">
        <v>2021</v>
      </c>
      <c r="G5" s="32">
        <v>2022</v>
      </c>
      <c r="H5" s="32">
        <v>2023</v>
      </c>
      <c r="I5" s="32">
        <v>2024</v>
      </c>
      <c r="J5" s="32">
        <v>2025</v>
      </c>
      <c r="K5" s="32">
        <v>2026</v>
      </c>
      <c r="L5" s="32">
        <v>2027</v>
      </c>
      <c r="M5" s="32">
        <v>2028</v>
      </c>
      <c r="N5" s="32">
        <v>2029</v>
      </c>
      <c r="O5" s="32">
        <v>2030</v>
      </c>
      <c r="P5" s="235"/>
    </row>
    <row r="6" spans="1:16" x14ac:dyDescent="0.25">
      <c r="A6" s="30">
        <v>1</v>
      </c>
      <c r="B6" s="30">
        <v>2</v>
      </c>
      <c r="C6" s="30">
        <v>3</v>
      </c>
      <c r="D6" s="30">
        <v>4</v>
      </c>
      <c r="E6" s="30">
        <v>5</v>
      </c>
      <c r="F6" s="30">
        <v>6</v>
      </c>
      <c r="G6" s="30">
        <v>7</v>
      </c>
      <c r="H6" s="30">
        <v>8</v>
      </c>
      <c r="I6" s="30">
        <v>9</v>
      </c>
      <c r="J6" s="30">
        <v>10</v>
      </c>
      <c r="K6" s="30">
        <v>11</v>
      </c>
      <c r="L6" s="30">
        <v>12</v>
      </c>
      <c r="M6" s="30">
        <v>13</v>
      </c>
      <c r="N6" s="30">
        <v>14</v>
      </c>
      <c r="O6" s="30">
        <v>15</v>
      </c>
      <c r="P6" s="30">
        <v>16</v>
      </c>
    </row>
    <row r="7" spans="1:16" ht="31.5" x14ac:dyDescent="0.25">
      <c r="A7" s="45">
        <v>1</v>
      </c>
      <c r="B7" s="46" t="s">
        <v>205</v>
      </c>
      <c r="C7" s="77">
        <v>103</v>
      </c>
      <c r="D7" s="45">
        <v>103</v>
      </c>
      <c r="E7" s="45">
        <v>36</v>
      </c>
      <c r="F7" s="45">
        <v>103</v>
      </c>
      <c r="G7" s="45">
        <v>115</v>
      </c>
      <c r="H7" s="45">
        <v>125</v>
      </c>
      <c r="I7" s="45">
        <v>145</v>
      </c>
      <c r="J7" s="45">
        <v>185</v>
      </c>
      <c r="K7" s="45">
        <v>204</v>
      </c>
      <c r="L7" s="45">
        <v>224</v>
      </c>
      <c r="M7" s="45">
        <v>244</v>
      </c>
      <c r="N7" s="45">
        <v>264</v>
      </c>
      <c r="O7" s="45">
        <v>306</v>
      </c>
      <c r="P7" s="45">
        <v>306</v>
      </c>
    </row>
    <row r="8" spans="1:16" ht="31.5" x14ac:dyDescent="0.25">
      <c r="A8" s="228">
        <v>2</v>
      </c>
      <c r="B8" s="44" t="s">
        <v>189</v>
      </c>
      <c r="C8" s="228">
        <v>2695</v>
      </c>
      <c r="D8" s="229">
        <f t="shared" ref="D8:P8" si="0">D10/D11*1000</f>
        <v>2749.6654026321662</v>
      </c>
      <c r="E8" s="229">
        <f t="shared" si="0"/>
        <v>2808.8153348935693</v>
      </c>
      <c r="F8" s="229">
        <f t="shared" si="0"/>
        <v>2873.1880048688722</v>
      </c>
      <c r="G8" s="229">
        <f t="shared" si="0"/>
        <v>2661.689630564857</v>
      </c>
      <c r="H8" s="229">
        <f t="shared" si="0"/>
        <v>2794.7521545808859</v>
      </c>
      <c r="I8" s="229">
        <f t="shared" si="0"/>
        <v>2934.4568260416095</v>
      </c>
      <c r="J8" s="229">
        <f t="shared" si="0"/>
        <v>3081.1879014107703</v>
      </c>
      <c r="K8" s="229">
        <f t="shared" si="0"/>
        <v>3173.6290278311467</v>
      </c>
      <c r="L8" s="229">
        <f t="shared" si="0"/>
        <v>3268.8148432782564</v>
      </c>
      <c r="M8" s="229">
        <f t="shared" si="0"/>
        <v>3366.8551353131688</v>
      </c>
      <c r="N8" s="229">
        <f t="shared" si="0"/>
        <v>3467.8596914969535</v>
      </c>
      <c r="O8" s="229">
        <f t="shared" si="0"/>
        <v>3571.8834056101441</v>
      </c>
      <c r="P8" s="229">
        <f t="shared" si="0"/>
        <v>3571.8834056101441</v>
      </c>
    </row>
    <row r="9" spans="1:16" ht="15.75" x14ac:dyDescent="0.25">
      <c r="A9" s="228"/>
      <c r="B9" s="44" t="s">
        <v>190</v>
      </c>
      <c r="C9" s="228"/>
      <c r="D9" s="230"/>
      <c r="E9" s="230"/>
      <c r="F9" s="230"/>
      <c r="G9" s="230"/>
      <c r="H9" s="230"/>
      <c r="I9" s="230"/>
      <c r="J9" s="230"/>
      <c r="K9" s="230"/>
      <c r="L9" s="230"/>
      <c r="M9" s="230"/>
      <c r="N9" s="230"/>
      <c r="O9" s="230"/>
      <c r="P9" s="230"/>
    </row>
    <row r="10" spans="1:16" ht="31.5" x14ac:dyDescent="0.25">
      <c r="A10" s="45" t="s">
        <v>72</v>
      </c>
      <c r="B10" s="44" t="s">
        <v>191</v>
      </c>
      <c r="C10" s="75">
        <v>48207</v>
      </c>
      <c r="D10" s="45">
        <v>49307</v>
      </c>
      <c r="E10" s="45">
        <v>50407</v>
      </c>
      <c r="F10" s="45">
        <v>51930</v>
      </c>
      <c r="G10" s="77">
        <v>48488</v>
      </c>
      <c r="H10" s="77">
        <v>50912</v>
      </c>
      <c r="I10" s="77">
        <v>53457</v>
      </c>
      <c r="J10" s="77">
        <v>56130</v>
      </c>
      <c r="K10" s="77">
        <v>57814</v>
      </c>
      <c r="L10" s="77">
        <v>59548</v>
      </c>
      <c r="M10" s="77">
        <v>61334</v>
      </c>
      <c r="N10" s="77">
        <v>63174</v>
      </c>
      <c r="O10" s="77">
        <v>65069</v>
      </c>
      <c r="P10" s="77">
        <v>65069</v>
      </c>
    </row>
    <row r="11" spans="1:16" ht="31.5" x14ac:dyDescent="0.25">
      <c r="A11" s="45" t="s">
        <v>73</v>
      </c>
      <c r="B11" s="44" t="s">
        <v>192</v>
      </c>
      <c r="C11" s="75">
        <v>17918</v>
      </c>
      <c r="D11" s="45">
        <v>17932</v>
      </c>
      <c r="E11" s="45">
        <v>17946</v>
      </c>
      <c r="F11" s="45">
        <v>18074</v>
      </c>
      <c r="G11" s="77">
        <v>18217</v>
      </c>
      <c r="H11" s="77">
        <v>18217</v>
      </c>
      <c r="I11" s="77">
        <v>18217</v>
      </c>
      <c r="J11" s="77">
        <v>18217</v>
      </c>
      <c r="K11" s="77">
        <v>18217</v>
      </c>
      <c r="L11" s="77">
        <v>18217</v>
      </c>
      <c r="M11" s="77">
        <v>18217</v>
      </c>
      <c r="N11" s="77">
        <v>18217</v>
      </c>
      <c r="O11" s="77">
        <v>18217</v>
      </c>
      <c r="P11" s="77">
        <v>18217</v>
      </c>
    </row>
    <row r="12" spans="1:16" ht="63" x14ac:dyDescent="0.25">
      <c r="A12" s="228">
        <v>3</v>
      </c>
      <c r="B12" s="44" t="s">
        <v>193</v>
      </c>
      <c r="C12" s="227">
        <v>63</v>
      </c>
      <c r="D12" s="227">
        <v>100</v>
      </c>
      <c r="E12" s="227">
        <v>100</v>
      </c>
      <c r="F12" s="227">
        <v>100</v>
      </c>
      <c r="G12" s="227">
        <v>100</v>
      </c>
      <c r="H12" s="227">
        <v>100</v>
      </c>
      <c r="I12" s="227">
        <v>100</v>
      </c>
      <c r="J12" s="227">
        <v>100</v>
      </c>
      <c r="K12" s="227">
        <v>100</v>
      </c>
      <c r="L12" s="227">
        <v>100</v>
      </c>
      <c r="M12" s="227">
        <v>100</v>
      </c>
      <c r="N12" s="227">
        <v>100</v>
      </c>
      <c r="O12" s="227">
        <v>100</v>
      </c>
      <c r="P12" s="227">
        <v>100</v>
      </c>
    </row>
    <row r="13" spans="1:16" ht="15.75" x14ac:dyDescent="0.25">
      <c r="A13" s="228"/>
      <c r="B13" s="44" t="s">
        <v>194</v>
      </c>
      <c r="C13" s="227"/>
      <c r="D13" s="227"/>
      <c r="E13" s="227"/>
      <c r="F13" s="227"/>
      <c r="G13" s="227"/>
      <c r="H13" s="227"/>
      <c r="I13" s="227"/>
      <c r="J13" s="227"/>
      <c r="K13" s="227"/>
      <c r="L13" s="227"/>
      <c r="M13" s="227"/>
      <c r="N13" s="227"/>
      <c r="O13" s="227"/>
      <c r="P13" s="227"/>
    </row>
    <row r="14" spans="1:16" ht="47.25" x14ac:dyDescent="0.25">
      <c r="A14" s="45" t="s">
        <v>131</v>
      </c>
      <c r="B14" s="44" t="s">
        <v>195</v>
      </c>
      <c r="C14" s="76">
        <v>30370</v>
      </c>
      <c r="D14" s="45">
        <v>49307</v>
      </c>
      <c r="E14" s="45">
        <v>50407</v>
      </c>
      <c r="F14" s="45">
        <v>51930</v>
      </c>
      <c r="G14" s="77">
        <v>48488</v>
      </c>
      <c r="H14" s="77">
        <v>50912</v>
      </c>
      <c r="I14" s="77">
        <v>53457</v>
      </c>
      <c r="J14" s="77">
        <v>56130</v>
      </c>
      <c r="K14" s="77">
        <v>57814</v>
      </c>
      <c r="L14" s="77">
        <v>59548</v>
      </c>
      <c r="M14" s="77">
        <v>61334</v>
      </c>
      <c r="N14" s="77">
        <v>63174</v>
      </c>
      <c r="O14" s="77">
        <v>65069</v>
      </c>
      <c r="P14" s="77">
        <v>65069</v>
      </c>
    </row>
    <row r="15" spans="1:16" ht="31.5" x14ac:dyDescent="0.25">
      <c r="A15" s="45" t="s">
        <v>132</v>
      </c>
      <c r="B15" s="44" t="s">
        <v>196</v>
      </c>
      <c r="C15" s="75">
        <v>48207</v>
      </c>
      <c r="D15" s="45">
        <v>49307</v>
      </c>
      <c r="E15" s="45">
        <v>50407</v>
      </c>
      <c r="F15" s="45">
        <v>51930</v>
      </c>
      <c r="G15" s="77">
        <v>48488</v>
      </c>
      <c r="H15" s="77">
        <v>50912</v>
      </c>
      <c r="I15" s="77">
        <v>53457</v>
      </c>
      <c r="J15" s="77">
        <v>56130</v>
      </c>
      <c r="K15" s="77">
        <v>57814</v>
      </c>
      <c r="L15" s="77">
        <v>59548</v>
      </c>
      <c r="M15" s="77">
        <v>56334</v>
      </c>
      <c r="N15" s="77">
        <v>63174</v>
      </c>
      <c r="O15" s="77">
        <v>65069</v>
      </c>
      <c r="P15" s="77">
        <v>65069</v>
      </c>
    </row>
    <row r="16" spans="1:16" ht="78.75" x14ac:dyDescent="0.25">
      <c r="A16" s="227">
        <v>4</v>
      </c>
      <c r="B16" s="58" t="s">
        <v>197</v>
      </c>
      <c r="C16" s="227">
        <v>0</v>
      </c>
      <c r="D16" s="227">
        <v>0</v>
      </c>
      <c r="E16" s="227">
        <v>0</v>
      </c>
      <c r="F16" s="227">
        <v>0</v>
      </c>
      <c r="G16" s="227">
        <v>0</v>
      </c>
      <c r="H16" s="227">
        <v>100</v>
      </c>
      <c r="I16" s="227">
        <v>0</v>
      </c>
      <c r="J16" s="227">
        <v>0</v>
      </c>
      <c r="K16" s="227">
        <v>0</v>
      </c>
      <c r="L16" s="227">
        <v>0</v>
      </c>
      <c r="M16" s="227">
        <v>0</v>
      </c>
      <c r="N16" s="227">
        <v>0</v>
      </c>
      <c r="O16" s="227">
        <v>0</v>
      </c>
      <c r="P16" s="227">
        <v>100</v>
      </c>
    </row>
    <row r="17" spans="1:16" ht="15.75" x14ac:dyDescent="0.25">
      <c r="A17" s="227"/>
      <c r="B17" s="58" t="s">
        <v>198</v>
      </c>
      <c r="C17" s="227"/>
      <c r="D17" s="227"/>
      <c r="E17" s="227"/>
      <c r="F17" s="227"/>
      <c r="G17" s="227"/>
      <c r="H17" s="227"/>
      <c r="I17" s="227"/>
      <c r="J17" s="227"/>
      <c r="K17" s="227"/>
      <c r="L17" s="227"/>
      <c r="M17" s="227"/>
      <c r="N17" s="227"/>
      <c r="O17" s="227"/>
      <c r="P17" s="227"/>
    </row>
    <row r="18" spans="1:16" ht="78.75" x14ac:dyDescent="0.25">
      <c r="A18" s="57" t="s">
        <v>135</v>
      </c>
      <c r="B18" s="58" t="s">
        <v>199</v>
      </c>
      <c r="C18" s="76">
        <v>0</v>
      </c>
      <c r="D18" s="57">
        <v>0</v>
      </c>
      <c r="E18" s="57">
        <v>0</v>
      </c>
      <c r="F18" s="57">
        <v>0</v>
      </c>
      <c r="G18" s="57">
        <v>0</v>
      </c>
      <c r="H18" s="57">
        <v>1</v>
      </c>
      <c r="I18" s="57">
        <v>0</v>
      </c>
      <c r="J18" s="57">
        <v>0</v>
      </c>
      <c r="K18" s="57">
        <v>0</v>
      </c>
      <c r="L18" s="57">
        <v>0</v>
      </c>
      <c r="M18" s="57">
        <v>0</v>
      </c>
      <c r="N18" s="57">
        <v>0</v>
      </c>
      <c r="O18" s="57">
        <v>0</v>
      </c>
      <c r="P18" s="57">
        <v>1</v>
      </c>
    </row>
    <row r="19" spans="1:16" ht="47.25" x14ac:dyDescent="0.25">
      <c r="A19" s="57" t="s">
        <v>170</v>
      </c>
      <c r="B19" s="58" t="s">
        <v>200</v>
      </c>
      <c r="C19" s="76">
        <v>1</v>
      </c>
      <c r="D19" s="57">
        <v>1</v>
      </c>
      <c r="E19" s="57">
        <v>1</v>
      </c>
      <c r="F19" s="57">
        <v>1</v>
      </c>
      <c r="G19" s="57">
        <v>1</v>
      </c>
      <c r="H19" s="57">
        <v>1</v>
      </c>
      <c r="I19" s="57">
        <v>1</v>
      </c>
      <c r="J19" s="57">
        <v>1</v>
      </c>
      <c r="K19" s="57">
        <v>1</v>
      </c>
      <c r="L19" s="57">
        <v>1</v>
      </c>
      <c r="M19" s="57">
        <v>1</v>
      </c>
      <c r="N19" s="57">
        <v>1</v>
      </c>
      <c r="O19" s="57">
        <v>1</v>
      </c>
      <c r="P19" s="57">
        <v>1</v>
      </c>
    </row>
    <row r="20" spans="1:16" ht="31.5" x14ac:dyDescent="0.25">
      <c r="A20" s="45">
        <v>5</v>
      </c>
      <c r="B20" s="59" t="s">
        <v>201</v>
      </c>
      <c r="C20" s="76">
        <v>1700</v>
      </c>
      <c r="D20" s="57">
        <v>1750</v>
      </c>
      <c r="E20" s="57">
        <v>900</v>
      </c>
      <c r="F20" s="57">
        <v>1850</v>
      </c>
      <c r="G20" s="45">
        <v>1900</v>
      </c>
      <c r="H20" s="45">
        <v>1950</v>
      </c>
      <c r="I20" s="45">
        <v>2000</v>
      </c>
      <c r="J20" s="45">
        <v>2050</v>
      </c>
      <c r="K20" s="45">
        <v>2100</v>
      </c>
      <c r="L20" s="45">
        <v>2100</v>
      </c>
      <c r="M20" s="45">
        <v>2100</v>
      </c>
      <c r="N20" s="45">
        <v>2100</v>
      </c>
      <c r="O20" s="45">
        <v>2100</v>
      </c>
      <c r="P20" s="45">
        <v>2100</v>
      </c>
    </row>
    <row r="21" spans="1:16" ht="47.25" x14ac:dyDescent="0.25">
      <c r="A21" s="45">
        <v>6</v>
      </c>
      <c r="B21" s="58" t="s">
        <v>202</v>
      </c>
      <c r="C21" s="76">
        <v>4</v>
      </c>
      <c r="D21" s="57">
        <v>5</v>
      </c>
      <c r="E21" s="57">
        <v>0</v>
      </c>
      <c r="F21" s="76">
        <v>5</v>
      </c>
      <c r="G21" s="57">
        <v>5</v>
      </c>
      <c r="H21" s="57">
        <v>5</v>
      </c>
      <c r="I21" s="57">
        <v>5</v>
      </c>
      <c r="J21" s="57">
        <v>5</v>
      </c>
      <c r="K21" s="57">
        <v>5</v>
      </c>
      <c r="L21" s="57">
        <v>5</v>
      </c>
      <c r="M21" s="57">
        <v>5</v>
      </c>
      <c r="N21" s="57">
        <v>5</v>
      </c>
      <c r="O21" s="57">
        <v>5</v>
      </c>
      <c r="P21" s="57">
        <v>5</v>
      </c>
    </row>
    <row r="22" spans="1:16" ht="63" x14ac:dyDescent="0.25">
      <c r="A22" s="45">
        <v>7</v>
      </c>
      <c r="B22" s="58" t="s">
        <v>203</v>
      </c>
      <c r="C22" s="76">
        <v>4</v>
      </c>
      <c r="D22" s="57">
        <v>5</v>
      </c>
      <c r="E22" s="57">
        <v>0</v>
      </c>
      <c r="F22" s="76">
        <v>5</v>
      </c>
      <c r="G22" s="57">
        <v>5</v>
      </c>
      <c r="H22" s="57">
        <v>5</v>
      </c>
      <c r="I22" s="57">
        <v>5</v>
      </c>
      <c r="J22" s="57">
        <v>5</v>
      </c>
      <c r="K22" s="57">
        <v>5</v>
      </c>
      <c r="L22" s="57">
        <v>5</v>
      </c>
      <c r="M22" s="57">
        <v>5</v>
      </c>
      <c r="N22" s="57">
        <v>5</v>
      </c>
      <c r="O22" s="57">
        <v>5</v>
      </c>
      <c r="P22" s="57">
        <v>5</v>
      </c>
    </row>
    <row r="23" spans="1:16" ht="63" x14ac:dyDescent="0.25">
      <c r="A23" s="45">
        <v>8</v>
      </c>
      <c r="B23" s="60" t="s">
        <v>204</v>
      </c>
      <c r="C23" s="76">
        <v>2</v>
      </c>
      <c r="D23" s="57">
        <v>4</v>
      </c>
      <c r="E23" s="57">
        <v>6</v>
      </c>
      <c r="F23" s="57">
        <v>6</v>
      </c>
      <c r="G23" s="57">
        <v>6</v>
      </c>
      <c r="H23" s="57">
        <v>6</v>
      </c>
      <c r="I23" s="57">
        <v>6</v>
      </c>
      <c r="J23" s="57">
        <v>6</v>
      </c>
      <c r="K23" s="57">
        <v>6</v>
      </c>
      <c r="L23" s="57">
        <v>6</v>
      </c>
      <c r="M23" s="57">
        <v>6</v>
      </c>
      <c r="N23" s="57">
        <v>6</v>
      </c>
      <c r="O23" s="57">
        <v>6</v>
      </c>
      <c r="P23" s="57">
        <v>6</v>
      </c>
    </row>
  </sheetData>
  <mergeCells count="51">
    <mergeCell ref="A2:P2"/>
    <mergeCell ref="A4:A5"/>
    <mergeCell ref="B4:B5"/>
    <mergeCell ref="C4:C5"/>
    <mergeCell ref="P4:P5"/>
    <mergeCell ref="D4:O4"/>
    <mergeCell ref="A8:A9"/>
    <mergeCell ref="C8:C9"/>
    <mergeCell ref="D8:D9"/>
    <mergeCell ref="E8:E9"/>
    <mergeCell ref="F8:F9"/>
    <mergeCell ref="G8:G9"/>
    <mergeCell ref="H8:H9"/>
    <mergeCell ref="I8:I9"/>
    <mergeCell ref="J8:J9"/>
    <mergeCell ref="K8:K9"/>
    <mergeCell ref="L8:L9"/>
    <mergeCell ref="M8:M9"/>
    <mergeCell ref="N8:N9"/>
    <mergeCell ref="O8:O9"/>
    <mergeCell ref="P8:P9"/>
    <mergeCell ref="A12:A13"/>
    <mergeCell ref="C12:C13"/>
    <mergeCell ref="D12:D13"/>
    <mergeCell ref="E12:E13"/>
    <mergeCell ref="F12:F13"/>
    <mergeCell ref="G12:G13"/>
    <mergeCell ref="H12:H13"/>
    <mergeCell ref="I12:I13"/>
    <mergeCell ref="J12:J13"/>
    <mergeCell ref="K12:K13"/>
    <mergeCell ref="L12:L13"/>
    <mergeCell ref="M12:M13"/>
    <mergeCell ref="N12:N13"/>
    <mergeCell ref="O12:O13"/>
    <mergeCell ref="P12:P13"/>
    <mergeCell ref="A16:A17"/>
    <mergeCell ref="C16:C17"/>
    <mergeCell ref="D16:D17"/>
    <mergeCell ref="E16:E17"/>
    <mergeCell ref="F16:F17"/>
    <mergeCell ref="G16:G17"/>
    <mergeCell ref="H16:H17"/>
    <mergeCell ref="I16:I17"/>
    <mergeCell ref="J16:J17"/>
    <mergeCell ref="K16:K17"/>
    <mergeCell ref="L16:L17"/>
    <mergeCell ref="M16:M17"/>
    <mergeCell ref="N16:N17"/>
    <mergeCell ref="O16:O17"/>
    <mergeCell ref="P16:P17"/>
  </mergeCells>
  <pageMargins left="1.1811023622047245" right="0.39370078740157483" top="0.78740157480314965" bottom="0.78740157480314965" header="0.31496062992125984" footer="0.31496062992125984"/>
  <pageSetup paperSize="9" scale="67" firstPageNumber="15" fitToHeight="2" orientation="landscape" useFirstPageNumber="1" r:id="rId1"/>
  <headerFooter>
    <oddHeader>&amp;C&amp;P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7"/>
  <sheetViews>
    <sheetView workbookViewId="0">
      <selection activeCell="O10" sqref="O10"/>
    </sheetView>
  </sheetViews>
  <sheetFormatPr defaultRowHeight="15" x14ac:dyDescent="0.25"/>
  <cols>
    <col min="1" max="1" width="9.140625" style="2"/>
    <col min="2" max="2" width="14" style="2" customWidth="1"/>
    <col min="3" max="3" width="10.7109375" style="2" customWidth="1"/>
    <col min="4" max="5" width="9.140625" style="2"/>
    <col min="6" max="6" width="14.5703125" style="2" customWidth="1"/>
    <col min="7" max="7" width="12" style="2" customWidth="1"/>
    <col min="8" max="16384" width="9.140625" style="2"/>
  </cols>
  <sheetData>
    <row r="1" spans="1:16" x14ac:dyDescent="0.25">
      <c r="O1" s="239" t="s">
        <v>60</v>
      </c>
      <c r="P1" s="239"/>
    </row>
    <row r="2" spans="1:16" x14ac:dyDescent="0.25">
      <c r="A2" s="245" t="s">
        <v>59</v>
      </c>
      <c r="B2" s="245"/>
      <c r="C2" s="245"/>
      <c r="D2" s="245"/>
      <c r="E2" s="245"/>
      <c r="F2" s="245"/>
      <c r="G2" s="245"/>
      <c r="H2" s="245"/>
      <c r="I2" s="245"/>
      <c r="J2" s="245"/>
      <c r="K2" s="245"/>
      <c r="L2" s="245"/>
      <c r="M2" s="245"/>
      <c r="N2" s="245"/>
      <c r="O2" s="245"/>
      <c r="P2" s="245"/>
    </row>
    <row r="4" spans="1:16" ht="21.75" customHeight="1" x14ac:dyDescent="0.25">
      <c r="A4" s="232" t="s">
        <v>9</v>
      </c>
      <c r="B4" s="240" t="s">
        <v>52</v>
      </c>
      <c r="C4" s="241"/>
      <c r="D4" s="241"/>
      <c r="E4" s="242"/>
      <c r="F4" s="243" t="s">
        <v>57</v>
      </c>
      <c r="G4" s="234" t="s">
        <v>58</v>
      </c>
      <c r="H4" s="241"/>
      <c r="I4" s="241"/>
      <c r="J4" s="241"/>
      <c r="K4" s="241"/>
      <c r="L4" s="241"/>
      <c r="M4" s="241"/>
      <c r="N4" s="241"/>
      <c r="O4" s="241"/>
      <c r="P4" s="242"/>
    </row>
    <row r="5" spans="1:16" ht="72" customHeight="1" x14ac:dyDescent="0.25">
      <c r="A5" s="233"/>
      <c r="B5" s="3" t="s">
        <v>53</v>
      </c>
      <c r="C5" s="3" t="s">
        <v>54</v>
      </c>
      <c r="D5" s="3" t="s">
        <v>55</v>
      </c>
      <c r="E5" s="3" t="s">
        <v>56</v>
      </c>
      <c r="F5" s="244"/>
      <c r="G5" s="235"/>
      <c r="H5" s="32">
        <v>2022</v>
      </c>
      <c r="I5" s="32">
        <v>2023</v>
      </c>
      <c r="J5" s="32">
        <v>2024</v>
      </c>
      <c r="K5" s="32">
        <v>2025</v>
      </c>
      <c r="L5" s="32">
        <v>2026</v>
      </c>
      <c r="M5" s="32">
        <v>2027</v>
      </c>
      <c r="N5" s="32">
        <v>2028</v>
      </c>
      <c r="O5" s="32">
        <v>2029</v>
      </c>
      <c r="P5" s="32">
        <v>2030</v>
      </c>
    </row>
    <row r="6" spans="1:16" x14ac:dyDescent="0.25">
      <c r="A6" s="30">
        <v>1</v>
      </c>
      <c r="B6" s="30">
        <v>2</v>
      </c>
      <c r="C6" s="30">
        <v>3</v>
      </c>
      <c r="D6" s="30">
        <v>4</v>
      </c>
      <c r="E6" s="30">
        <v>5</v>
      </c>
      <c r="F6" s="30">
        <v>6</v>
      </c>
      <c r="G6" s="30">
        <v>7</v>
      </c>
      <c r="H6" s="30">
        <v>11</v>
      </c>
      <c r="I6" s="30">
        <v>12</v>
      </c>
      <c r="J6" s="30">
        <v>13</v>
      </c>
      <c r="K6" s="30">
        <v>14</v>
      </c>
      <c r="L6" s="30">
        <v>15</v>
      </c>
      <c r="M6" s="30">
        <v>16</v>
      </c>
      <c r="N6" s="30">
        <v>17</v>
      </c>
      <c r="O6" s="30">
        <v>19</v>
      </c>
      <c r="P6" s="30">
        <v>20</v>
      </c>
    </row>
    <row r="7" spans="1:16" x14ac:dyDescent="0.25">
      <c r="A7" s="30">
        <v>1</v>
      </c>
      <c r="B7" s="4" t="s">
        <v>81</v>
      </c>
      <c r="C7" s="4" t="s">
        <v>81</v>
      </c>
      <c r="D7" s="4" t="s">
        <v>81</v>
      </c>
      <c r="E7" s="4" t="s">
        <v>81</v>
      </c>
      <c r="F7" s="4" t="s">
        <v>81</v>
      </c>
      <c r="G7" s="9">
        <f>H7+I7+J7+K7+L7+M7+N7+O7+P7</f>
        <v>0</v>
      </c>
      <c r="H7" s="9">
        <v>0</v>
      </c>
      <c r="I7" s="9">
        <v>0</v>
      </c>
      <c r="J7" s="9">
        <v>0</v>
      </c>
      <c r="K7" s="9">
        <v>0</v>
      </c>
      <c r="L7" s="9">
        <v>0</v>
      </c>
      <c r="M7" s="9">
        <v>0</v>
      </c>
      <c r="N7" s="9">
        <v>0</v>
      </c>
      <c r="O7" s="9">
        <v>0</v>
      </c>
      <c r="P7" s="9">
        <v>0</v>
      </c>
    </row>
  </sheetData>
  <mergeCells count="7">
    <mergeCell ref="O1:P1"/>
    <mergeCell ref="B4:E4"/>
    <mergeCell ref="A4:A5"/>
    <mergeCell ref="F4:F5"/>
    <mergeCell ref="G4:G5"/>
    <mergeCell ref="H4:P4"/>
    <mergeCell ref="A2:P2"/>
  </mergeCells>
  <pageMargins left="1.1811023622047245" right="0.39370078740157483" top="0.78740157480314965" bottom="0.78740157480314965" header="0.31496062992125984" footer="0.31496062992125984"/>
  <pageSetup paperSize="9" scale="80" firstPageNumber="17" orientation="landscape" useFirstPageNumber="1" r:id="rId1"/>
  <headerFooter>
    <oddHeader>&amp;C&amp;P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2"/>
  <sheetViews>
    <sheetView workbookViewId="0">
      <selection activeCell="G6" sqref="G6:G7"/>
    </sheetView>
  </sheetViews>
  <sheetFormatPr defaultRowHeight="15" x14ac:dyDescent="0.25"/>
  <cols>
    <col min="1" max="1" width="9.140625" style="2"/>
    <col min="2" max="4" width="22.85546875" style="2" customWidth="1"/>
    <col min="5" max="5" width="24.140625" style="2" customWidth="1"/>
    <col min="6" max="6" width="22.85546875" style="2" customWidth="1"/>
    <col min="7" max="16384" width="9.140625" style="2"/>
  </cols>
  <sheetData>
    <row r="1" spans="1:6" x14ac:dyDescent="0.25">
      <c r="F1" s="8" t="s">
        <v>66</v>
      </c>
    </row>
    <row r="2" spans="1:6" ht="42.75" customHeight="1" x14ac:dyDescent="0.25">
      <c r="A2" s="246" t="s">
        <v>67</v>
      </c>
      <c r="B2" s="246"/>
      <c r="C2" s="246"/>
      <c r="D2" s="246"/>
      <c r="E2" s="246"/>
      <c r="F2" s="246"/>
    </row>
    <row r="4" spans="1:6" ht="80.25" customHeight="1" x14ac:dyDescent="0.25">
      <c r="A4" s="6" t="s">
        <v>9</v>
      </c>
      <c r="B4" s="5" t="s">
        <v>61</v>
      </c>
      <c r="C4" s="5" t="s">
        <v>62</v>
      </c>
      <c r="D4" s="5" t="s">
        <v>63</v>
      </c>
      <c r="E4" s="5" t="s">
        <v>64</v>
      </c>
      <c r="F4" s="5" t="s">
        <v>65</v>
      </c>
    </row>
    <row r="5" spans="1:6" x14ac:dyDescent="0.25">
      <c r="A5" s="30">
        <v>1</v>
      </c>
      <c r="B5" s="30">
        <v>2</v>
      </c>
      <c r="C5" s="30">
        <v>3</v>
      </c>
      <c r="D5" s="30">
        <v>4</v>
      </c>
      <c r="E5" s="30">
        <v>5</v>
      </c>
      <c r="F5" s="30">
        <v>6</v>
      </c>
    </row>
    <row r="6" spans="1:6" x14ac:dyDescent="0.25">
      <c r="A6" s="240" t="s">
        <v>47</v>
      </c>
      <c r="B6" s="241"/>
      <c r="C6" s="241"/>
      <c r="D6" s="241"/>
      <c r="E6" s="241"/>
      <c r="F6" s="242"/>
    </row>
    <row r="7" spans="1:6" x14ac:dyDescent="0.25">
      <c r="A7" s="240" t="s">
        <v>68</v>
      </c>
      <c r="B7" s="241"/>
      <c r="C7" s="241"/>
      <c r="D7" s="241"/>
      <c r="E7" s="241"/>
      <c r="F7" s="242"/>
    </row>
    <row r="8" spans="1:6" x14ac:dyDescent="0.25">
      <c r="A8" s="7" t="s">
        <v>69</v>
      </c>
      <c r="B8" s="4" t="s">
        <v>81</v>
      </c>
      <c r="C8" s="4" t="s">
        <v>81</v>
      </c>
      <c r="D8" s="4" t="s">
        <v>81</v>
      </c>
      <c r="E8" s="4" t="s">
        <v>81</v>
      </c>
      <c r="F8" s="4" t="s">
        <v>81</v>
      </c>
    </row>
    <row r="9" spans="1:6" x14ac:dyDescent="0.25">
      <c r="A9" s="7" t="s">
        <v>70</v>
      </c>
      <c r="B9" s="4" t="s">
        <v>81</v>
      </c>
      <c r="C9" s="4" t="s">
        <v>81</v>
      </c>
      <c r="D9" s="4" t="s">
        <v>81</v>
      </c>
      <c r="E9" s="4" t="s">
        <v>81</v>
      </c>
      <c r="F9" s="4" t="s">
        <v>81</v>
      </c>
    </row>
    <row r="10" spans="1:6" x14ac:dyDescent="0.25">
      <c r="A10" s="240" t="s">
        <v>71</v>
      </c>
      <c r="B10" s="241"/>
      <c r="C10" s="241"/>
      <c r="D10" s="241"/>
      <c r="E10" s="241"/>
      <c r="F10" s="242"/>
    </row>
    <row r="11" spans="1:6" x14ac:dyDescent="0.25">
      <c r="A11" s="7" t="s">
        <v>72</v>
      </c>
      <c r="B11" s="4" t="s">
        <v>81</v>
      </c>
      <c r="C11" s="4" t="s">
        <v>81</v>
      </c>
      <c r="D11" s="4" t="s">
        <v>81</v>
      </c>
      <c r="E11" s="4" t="s">
        <v>81</v>
      </c>
      <c r="F11" s="4" t="s">
        <v>81</v>
      </c>
    </row>
    <row r="12" spans="1:6" x14ac:dyDescent="0.25">
      <c r="A12" s="7" t="s">
        <v>73</v>
      </c>
      <c r="B12" s="4" t="s">
        <v>81</v>
      </c>
      <c r="C12" s="4" t="s">
        <v>81</v>
      </c>
      <c r="D12" s="4" t="s">
        <v>81</v>
      </c>
      <c r="E12" s="4" t="s">
        <v>81</v>
      </c>
      <c r="F12" s="4" t="s">
        <v>81</v>
      </c>
    </row>
  </sheetData>
  <mergeCells count="4">
    <mergeCell ref="A2:F2"/>
    <mergeCell ref="A6:F6"/>
    <mergeCell ref="A7:F7"/>
    <mergeCell ref="A10:F10"/>
  </mergeCells>
  <pageMargins left="1.1811023622047245" right="0.39370078740157483" top="0.78740157480314965" bottom="0.78740157480314965" header="0.31496062992125984" footer="0.31496062992125984"/>
  <pageSetup paperSize="9" firstPageNumber="18" orientation="landscape" useFirstPageNumber="1" r:id="rId1"/>
  <headerFooter>
    <oddHeader>&amp;C&amp;P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J4" sqref="J4"/>
    </sheetView>
  </sheetViews>
  <sheetFormatPr defaultRowHeight="15" x14ac:dyDescent="0.25"/>
  <cols>
    <col min="1" max="1" width="9.140625" style="2"/>
    <col min="2" max="6" width="16.140625" style="2" customWidth="1"/>
    <col min="7" max="16384" width="9.140625" style="2"/>
  </cols>
  <sheetData>
    <row r="1" spans="1:6" x14ac:dyDescent="0.25">
      <c r="F1" s="8" t="s">
        <v>78</v>
      </c>
    </row>
    <row r="2" spans="1:6" ht="86.25" customHeight="1" x14ac:dyDescent="0.25">
      <c r="A2" s="246" t="s">
        <v>79</v>
      </c>
      <c r="B2" s="246"/>
      <c r="C2" s="246"/>
      <c r="D2" s="246"/>
      <c r="E2" s="246"/>
      <c r="F2" s="246"/>
    </row>
    <row r="4" spans="1:6" ht="96" customHeight="1" x14ac:dyDescent="0.25">
      <c r="A4" s="4" t="s">
        <v>9</v>
      </c>
      <c r="B4" s="3" t="s">
        <v>74</v>
      </c>
      <c r="C4" s="3" t="s">
        <v>75</v>
      </c>
      <c r="D4" s="3" t="s">
        <v>76</v>
      </c>
      <c r="E4" s="3" t="s">
        <v>25</v>
      </c>
      <c r="F4" s="3" t="s">
        <v>77</v>
      </c>
    </row>
    <row r="5" spans="1:6" x14ac:dyDescent="0.25">
      <c r="A5" s="30">
        <v>1</v>
      </c>
      <c r="B5" s="30">
        <v>2</v>
      </c>
      <c r="C5" s="30">
        <v>3</v>
      </c>
      <c r="D5" s="30">
        <v>4</v>
      </c>
      <c r="E5" s="30">
        <v>5</v>
      </c>
      <c r="F5" s="30">
        <v>6</v>
      </c>
    </row>
    <row r="6" spans="1:6" x14ac:dyDescent="0.25">
      <c r="A6" s="30">
        <v>1</v>
      </c>
      <c r="B6" s="30" t="s">
        <v>81</v>
      </c>
      <c r="C6" s="30" t="s">
        <v>81</v>
      </c>
      <c r="D6" s="30" t="s">
        <v>81</v>
      </c>
      <c r="E6" s="30" t="s">
        <v>81</v>
      </c>
      <c r="F6" s="30" t="s">
        <v>81</v>
      </c>
    </row>
  </sheetData>
  <mergeCells count="1">
    <mergeCell ref="A2:F2"/>
  </mergeCells>
  <pageMargins left="1.1811023622047245" right="0.39370078740157483" top="0.78740157480314965" bottom="0.78740157480314965" header="0.31496062992125984" footer="0.31496062992125984"/>
  <pageSetup paperSize="9" scale="94" firstPageNumber="19" orientation="portrait" useFirstPageNumber="1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2</vt:i4>
      </vt:variant>
    </vt:vector>
  </HeadingPairs>
  <TitlesOfParts>
    <vt:vector size="11" baseType="lpstr">
      <vt:lpstr>Таблица 1 </vt:lpstr>
      <vt:lpstr>Таблица 2</vt:lpstr>
      <vt:lpstr>Таблица 3</vt:lpstr>
      <vt:lpstr>Таблица 4</vt:lpstr>
      <vt:lpstr>Таблица 5</vt:lpstr>
      <vt:lpstr>Таблица 6</vt:lpstr>
      <vt:lpstr>Таблица 7</vt:lpstr>
      <vt:lpstr>Таблица 8</vt:lpstr>
      <vt:lpstr>Таблица 9</vt:lpstr>
      <vt:lpstr>'Таблица 2'!Заголовки_для_печати</vt:lpstr>
      <vt:lpstr>'Таблица 3'!Заголовки_для_печати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2022-08-30T10:46:56Z</dcterms:modified>
</cp:coreProperties>
</file>