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0" yWindow="330" windowWidth="14430" windowHeight="11640" tabRatio="695"/>
  </bookViews>
  <sheets>
    <sheet name="Таблица 2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'Таблица 2'!$12:$12</definedName>
    <definedName name="_xlnm.Print_Area" localSheetId="8">'5 Сводные показатели'!$A$1:$P$7</definedName>
    <definedName name="_xlnm.Print_Area" localSheetId="0">'Таблица 2'!$A$1:$Q$105</definedName>
  </definedNames>
  <calcPr calcId="144525"/>
</workbook>
</file>

<file path=xl/calcChain.xml><?xml version="1.0" encoding="utf-8"?>
<calcChain xmlns="http://schemas.openxmlformats.org/spreadsheetml/2006/main">
  <c r="L103" i="9" l="1"/>
  <c r="K48" i="9" l="1"/>
  <c r="K54" i="9" l="1"/>
  <c r="M89" i="9" l="1"/>
  <c r="M30" i="9" l="1"/>
  <c r="K14" i="9"/>
  <c r="F49" i="9" l="1"/>
  <c r="G49" i="9"/>
  <c r="H49" i="9"/>
  <c r="I49" i="9"/>
  <c r="J49" i="9"/>
  <c r="K49" i="9"/>
  <c r="L49" i="9"/>
  <c r="M49" i="9"/>
  <c r="N49" i="9"/>
  <c r="O49" i="9"/>
  <c r="P49" i="9"/>
  <c r="Q49" i="9"/>
  <c r="Q46" i="9"/>
  <c r="P46" i="9" s="1"/>
  <c r="O46" i="9" s="1"/>
  <c r="N46" i="9" s="1"/>
  <c r="M46" i="9" s="1"/>
  <c r="L46" i="9" s="1"/>
  <c r="K46" i="9" s="1"/>
  <c r="J46" i="9" s="1"/>
  <c r="I46" i="9" s="1"/>
  <c r="H46" i="9" s="1"/>
  <c r="G46" i="9" s="1"/>
  <c r="F46" i="9" s="1"/>
  <c r="J47" i="9"/>
  <c r="J48" i="9"/>
  <c r="K40" i="9"/>
  <c r="L40" i="9"/>
  <c r="M40" i="9"/>
  <c r="N40" i="9"/>
  <c r="O40" i="9"/>
  <c r="P40" i="9"/>
  <c r="Q40" i="9"/>
  <c r="J40" i="9"/>
  <c r="F30" i="9" l="1"/>
  <c r="G30" i="9"/>
  <c r="H30" i="9"/>
  <c r="I30" i="9"/>
  <c r="J30" i="9"/>
  <c r="K30" i="9"/>
  <c r="L30" i="9"/>
  <c r="N30" i="9"/>
  <c r="O30" i="9"/>
  <c r="P30" i="9"/>
  <c r="Q30" i="9"/>
  <c r="E31" i="9"/>
  <c r="E32" i="9"/>
  <c r="E33" i="9"/>
  <c r="E34" i="9"/>
  <c r="E46" i="9"/>
  <c r="F47" i="9"/>
  <c r="G47" i="9"/>
  <c r="H47" i="9"/>
  <c r="I47" i="9"/>
  <c r="K47" i="9"/>
  <c r="L47" i="9"/>
  <c r="M47" i="9"/>
  <c r="N47" i="9"/>
  <c r="O47" i="9"/>
  <c r="O45" i="9" s="1"/>
  <c r="P47" i="9"/>
  <c r="Q47" i="9"/>
  <c r="F48" i="9"/>
  <c r="G48" i="9"/>
  <c r="H48" i="9"/>
  <c r="I48" i="9"/>
  <c r="L48" i="9"/>
  <c r="M48" i="9"/>
  <c r="N48" i="9"/>
  <c r="O48" i="9"/>
  <c r="P48" i="9"/>
  <c r="Q48" i="9"/>
  <c r="K45" i="9" l="1"/>
  <c r="P45" i="9"/>
  <c r="G45" i="9"/>
  <c r="H45" i="9"/>
  <c r="Q45" i="9"/>
  <c r="M45" i="9"/>
  <c r="L45" i="9"/>
  <c r="N45" i="9"/>
  <c r="J45" i="9"/>
  <c r="F45" i="9"/>
  <c r="E30" i="9"/>
  <c r="I45" i="9"/>
  <c r="E47" i="9"/>
  <c r="E48" i="9"/>
  <c r="K89" i="9"/>
  <c r="E45" i="9" l="1"/>
  <c r="J104" i="9"/>
  <c r="I94" i="9" l="1"/>
  <c r="I14" i="9"/>
  <c r="I89" i="9" s="1"/>
  <c r="I54" i="9" l="1"/>
  <c r="E105" i="9" l="1"/>
  <c r="E102" i="9"/>
  <c r="E100" i="9"/>
  <c r="E99" i="9"/>
  <c r="E98" i="9"/>
  <c r="E97" i="9"/>
  <c r="E96" i="9"/>
  <c r="E95" i="9"/>
  <c r="E93" i="9"/>
  <c r="E92" i="9"/>
  <c r="E90" i="9"/>
  <c r="E88" i="9"/>
  <c r="E87" i="9"/>
  <c r="E85" i="9"/>
  <c r="E84" i="9"/>
  <c r="E81" i="9"/>
  <c r="E79" i="9"/>
  <c r="E78" i="9"/>
  <c r="E76" i="9"/>
  <c r="E20" i="9"/>
  <c r="E18" i="9"/>
  <c r="E17" i="9"/>
  <c r="E16" i="9"/>
  <c r="E15" i="9"/>
  <c r="I69" i="9" l="1"/>
  <c r="E67" i="9" l="1"/>
  <c r="E65" i="9"/>
  <c r="E64" i="9"/>
  <c r="E63" i="9"/>
  <c r="E62" i="9"/>
  <c r="E54" i="9"/>
  <c r="E53" i="9"/>
  <c r="E52" i="9"/>
  <c r="E39" i="9"/>
  <c r="E38" i="9"/>
  <c r="E37" i="9"/>
  <c r="E36" i="9"/>
  <c r="E29" i="9"/>
  <c r="E49" i="9" s="1"/>
  <c r="E28" i="9"/>
  <c r="E27" i="9"/>
  <c r="E26" i="9"/>
  <c r="K75" i="9"/>
  <c r="J77" i="9" l="1"/>
  <c r="J75" i="9" s="1"/>
  <c r="I77" i="9" l="1"/>
  <c r="I75" i="9" s="1"/>
  <c r="H77" i="9" l="1"/>
  <c r="G77" i="9" l="1"/>
  <c r="G75" i="9" s="1"/>
  <c r="F77" i="9" l="1"/>
  <c r="F91" i="9"/>
  <c r="F75" i="9" l="1"/>
  <c r="E77" i="9"/>
  <c r="H51" i="9"/>
  <c r="I25" i="9"/>
  <c r="J25" i="9"/>
  <c r="H25" i="9" l="1"/>
  <c r="H69" i="9"/>
  <c r="H22" i="9" l="1"/>
  <c r="H75" i="9" l="1"/>
  <c r="E75" i="9" s="1"/>
  <c r="K103" i="9"/>
  <c r="F103" i="9"/>
  <c r="Q94" i="9"/>
  <c r="Q91" i="9" s="1"/>
  <c r="P91" i="9"/>
  <c r="O91" i="9"/>
  <c r="N91" i="9"/>
  <c r="H91" i="9"/>
  <c r="Q89" i="9"/>
  <c r="Q86" i="9" s="1"/>
  <c r="P89" i="9"/>
  <c r="P86" i="9" s="1"/>
  <c r="O89" i="9"/>
  <c r="O86" i="9" s="1"/>
  <c r="N89" i="9"/>
  <c r="M86" i="9"/>
  <c r="K86" i="9"/>
  <c r="G86" i="9"/>
  <c r="N86" i="9"/>
  <c r="H86" i="9"/>
  <c r="Q70" i="9"/>
  <c r="P70" i="9"/>
  <c r="O70" i="9"/>
  <c r="N70" i="9"/>
  <c r="M70" i="9"/>
  <c r="L70" i="9"/>
  <c r="K70" i="9"/>
  <c r="J70" i="9"/>
  <c r="I70" i="9"/>
  <c r="H70" i="9"/>
  <c r="G70" i="9"/>
  <c r="F70" i="9"/>
  <c r="Q69" i="9"/>
  <c r="P69" i="9"/>
  <c r="O69" i="9"/>
  <c r="N69" i="9"/>
  <c r="M69" i="9"/>
  <c r="L69" i="9"/>
  <c r="K69" i="9"/>
  <c r="J69" i="9"/>
  <c r="J94" i="9" s="1"/>
  <c r="G69" i="9"/>
  <c r="F69" i="9"/>
  <c r="Q68" i="9"/>
  <c r="P68" i="9"/>
  <c r="O68" i="9"/>
  <c r="N68" i="9"/>
  <c r="M68" i="9"/>
  <c r="L68" i="9"/>
  <c r="K68" i="9"/>
  <c r="J68" i="9"/>
  <c r="I68" i="9"/>
  <c r="H68" i="9"/>
  <c r="G68" i="9"/>
  <c r="F68" i="9"/>
  <c r="Q61" i="9"/>
  <c r="P61" i="9"/>
  <c r="O61" i="9"/>
  <c r="N61" i="9"/>
  <c r="M61" i="9"/>
  <c r="L61" i="9"/>
  <c r="K61" i="9"/>
  <c r="J61" i="9"/>
  <c r="I61" i="9"/>
  <c r="H61" i="9"/>
  <c r="G61" i="9"/>
  <c r="F61" i="9"/>
  <c r="E60" i="9"/>
  <c r="E59" i="9"/>
  <c r="E58" i="9"/>
  <c r="L57" i="9"/>
  <c r="K57" i="9"/>
  <c r="G57" i="9"/>
  <c r="F57" i="9"/>
  <c r="E56" i="9"/>
  <c r="Q51" i="9"/>
  <c r="P51" i="9"/>
  <c r="O51" i="9"/>
  <c r="N51" i="9"/>
  <c r="M51" i="9"/>
  <c r="L51" i="9"/>
  <c r="K51" i="9"/>
  <c r="J51" i="9"/>
  <c r="I51" i="9"/>
  <c r="G51" i="9"/>
  <c r="F51" i="9"/>
  <c r="Q104" i="9"/>
  <c r="Q101" i="9" s="1"/>
  <c r="P104" i="9"/>
  <c r="P101" i="9" s="1"/>
  <c r="O104" i="9"/>
  <c r="O101" i="9" s="1"/>
  <c r="M104" i="9"/>
  <c r="M101" i="9" s="1"/>
  <c r="L104" i="9"/>
  <c r="L101" i="9" s="1"/>
  <c r="I104" i="9"/>
  <c r="G35" i="9"/>
  <c r="F35" i="9"/>
  <c r="L25" i="9"/>
  <c r="K25" i="9"/>
  <c r="G25" i="9"/>
  <c r="F25" i="9"/>
  <c r="Q23" i="9"/>
  <c r="P23" i="9"/>
  <c r="O23" i="9"/>
  <c r="N23" i="9"/>
  <c r="M23" i="9"/>
  <c r="L23" i="9"/>
  <c r="K23" i="9"/>
  <c r="J23" i="9"/>
  <c r="I23" i="9"/>
  <c r="H23" i="9"/>
  <c r="G23" i="9"/>
  <c r="F23" i="9"/>
  <c r="Q22" i="9"/>
  <c r="P22" i="9"/>
  <c r="O22" i="9"/>
  <c r="N22" i="9"/>
  <c r="M22" i="9"/>
  <c r="L22" i="9"/>
  <c r="K22" i="9"/>
  <c r="J22" i="9"/>
  <c r="I22" i="9"/>
  <c r="G22" i="9"/>
  <c r="F22" i="9"/>
  <c r="Q21" i="9"/>
  <c r="P21" i="9"/>
  <c r="O21" i="9"/>
  <c r="N21" i="9"/>
  <c r="M21" i="9"/>
  <c r="L21" i="9"/>
  <c r="K21" i="9"/>
  <c r="J21" i="9"/>
  <c r="I21" i="9"/>
  <c r="H21" i="9"/>
  <c r="G21" i="9"/>
  <c r="F21" i="9"/>
  <c r="Q14" i="9"/>
  <c r="P14" i="9"/>
  <c r="O14" i="9"/>
  <c r="N14" i="9"/>
  <c r="M14" i="9"/>
  <c r="L14" i="9"/>
  <c r="L89" i="9" s="1"/>
  <c r="L86" i="9" s="1"/>
  <c r="J14" i="9"/>
  <c r="J89" i="9" s="1"/>
  <c r="H14" i="9"/>
  <c r="G14" i="9"/>
  <c r="F14" i="9"/>
  <c r="F89" i="9" s="1"/>
  <c r="L73" i="9" l="1"/>
  <c r="L83" i="9" s="1"/>
  <c r="E21" i="9"/>
  <c r="E35" i="9"/>
  <c r="E103" i="9"/>
  <c r="E89" i="9"/>
  <c r="P19" i="9"/>
  <c r="O19" i="9"/>
  <c r="E23" i="9"/>
  <c r="I86" i="9"/>
  <c r="E22" i="9"/>
  <c r="J73" i="9"/>
  <c r="J83" i="9" s="1"/>
  <c r="J86" i="9"/>
  <c r="K73" i="9"/>
  <c r="K83" i="9" s="1"/>
  <c r="E68" i="9"/>
  <c r="I73" i="9"/>
  <c r="I83" i="9" s="1"/>
  <c r="E57" i="9"/>
  <c r="E55" i="9"/>
  <c r="M74" i="9"/>
  <c r="E61" i="9"/>
  <c r="I72" i="9"/>
  <c r="I82" i="9" s="1"/>
  <c r="M72" i="9"/>
  <c r="Q72" i="9"/>
  <c r="E14" i="9"/>
  <c r="I74" i="9"/>
  <c r="Q74" i="9"/>
  <c r="E25" i="9"/>
  <c r="H66" i="9"/>
  <c r="L66" i="9"/>
  <c r="L94" i="9" s="1"/>
  <c r="L91" i="9" s="1"/>
  <c r="P66" i="9"/>
  <c r="E70" i="9"/>
  <c r="H101" i="9"/>
  <c r="H73" i="9"/>
  <c r="K104" i="9"/>
  <c r="K101" i="9" s="1"/>
  <c r="E69" i="9"/>
  <c r="E51" i="9"/>
  <c r="G104" i="9"/>
  <c r="G101" i="9" s="1"/>
  <c r="G73" i="9"/>
  <c r="I101" i="9"/>
  <c r="K19" i="9"/>
  <c r="J66" i="9"/>
  <c r="J91" i="9" s="1"/>
  <c r="N66" i="9"/>
  <c r="H19" i="9"/>
  <c r="G19" i="9"/>
  <c r="M19" i="9"/>
  <c r="Q19" i="9"/>
  <c r="F19" i="9"/>
  <c r="N19" i="9"/>
  <c r="Q66" i="9"/>
  <c r="M73" i="9"/>
  <c r="M83" i="9" s="1"/>
  <c r="Q73" i="9"/>
  <c r="H74" i="9"/>
  <c r="L74" i="9"/>
  <c r="P74" i="9"/>
  <c r="I66" i="9"/>
  <c r="F72" i="9"/>
  <c r="J72" i="9"/>
  <c r="J82" i="9" s="1"/>
  <c r="N72" i="9"/>
  <c r="F73" i="9"/>
  <c r="F83" i="9" s="1"/>
  <c r="O73" i="9"/>
  <c r="F74" i="9"/>
  <c r="J74" i="9"/>
  <c r="N74" i="9"/>
  <c r="M66" i="9"/>
  <c r="M94" i="9" s="1"/>
  <c r="M91" i="9" s="1"/>
  <c r="K66" i="9"/>
  <c r="K94" i="9" s="1"/>
  <c r="O66" i="9"/>
  <c r="P73" i="9"/>
  <c r="G74" i="9"/>
  <c r="K74" i="9"/>
  <c r="O74" i="9"/>
  <c r="F101" i="9"/>
  <c r="I19" i="9"/>
  <c r="J19" i="9"/>
  <c r="F86" i="9"/>
  <c r="G72" i="9"/>
  <c r="G82" i="9" s="1"/>
  <c r="K72" i="9"/>
  <c r="O72" i="9"/>
  <c r="N73" i="9"/>
  <c r="J101" i="9"/>
  <c r="N104" i="9"/>
  <c r="N101" i="9" s="1"/>
  <c r="L19" i="9"/>
  <c r="F66" i="9"/>
  <c r="H72" i="9"/>
  <c r="H82" i="9" s="1"/>
  <c r="L72" i="9"/>
  <c r="P72" i="9"/>
  <c r="G66" i="9"/>
  <c r="G91" i="9"/>
  <c r="E94" i="9" l="1"/>
  <c r="K91" i="9"/>
  <c r="E104" i="9"/>
  <c r="Q71" i="9"/>
  <c r="E72" i="9"/>
  <c r="E74" i="9"/>
  <c r="E86" i="9"/>
  <c r="E101" i="9"/>
  <c r="E73" i="9"/>
  <c r="E19" i="9"/>
  <c r="G71" i="9"/>
  <c r="I91" i="9"/>
  <c r="L71" i="9"/>
  <c r="L80" i="9" s="1"/>
  <c r="M71" i="9"/>
  <c r="M80" i="9" s="1"/>
  <c r="F82" i="9"/>
  <c r="E82" i="9" s="1"/>
  <c r="H83" i="9"/>
  <c r="H71" i="9"/>
  <c r="H80" i="9" s="1"/>
  <c r="E66" i="9"/>
  <c r="G83" i="9"/>
  <c r="I71" i="9"/>
  <c r="I80" i="9" s="1"/>
  <c r="O71" i="9"/>
  <c r="K71" i="9"/>
  <c r="K80" i="9" s="1"/>
  <c r="J71" i="9"/>
  <c r="J80" i="9" s="1"/>
  <c r="P71" i="9"/>
  <c r="N71" i="9"/>
  <c r="F71" i="9"/>
  <c r="F80" i="9" s="1"/>
  <c r="E91" i="9" l="1"/>
  <c r="E83" i="9"/>
  <c r="E71" i="9"/>
  <c r="G80" i="9"/>
  <c r="E80" i="9" s="1"/>
</calcChain>
</file>

<file path=xl/sharedStrings.xml><?xml version="1.0" encoding="utf-8"?>
<sst xmlns="http://schemas.openxmlformats.org/spreadsheetml/2006/main" count="892" uniqueCount="158">
  <si>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</si>
  <si>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</si>
  <si>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</si>
  <si>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</si>
  <si>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</si>
  <si>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</si>
  <si>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</si>
  <si>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</si>
  <si>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</si>
  <si>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</si>
  <si>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</si>
  <si>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</si>
  <si>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</si>
  <si>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</si>
  <si>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</si>
  <si>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</si>
  <si>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</si>
  <si>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</si>
  <si>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</si>
  <si>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</si>
  <si>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</si>
  <si>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</si>
  <si>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</si>
  <si>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</si>
  <si>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</si>
  <si>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</si>
  <si>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</si>
  <si>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</si>
  <si>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</si>
  <si>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</si>
  <si>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</si>
  <si>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</si>
  <si>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</si>
  <si>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</si>
  <si>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</si>
  <si>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</si>
  <si>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</si>
  <si>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</si>
  <si>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</si>
  <si>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</si>
  <si>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</si>
  <si>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</si>
  <si>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</si>
  <si>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</si>
  <si>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</si>
  <si>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</si>
  <si>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</si>
  <si>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</si>
  <si>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</si>
  <si>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</si>
  <si>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</si>
  <si>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</si>
  <si>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</si>
  <si>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</si>
  <si>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</si>
  <si>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</si>
  <si>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</si>
  <si>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</si>
  <si>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</si>
  <si>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</si>
  <si>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</si>
  <si>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</si>
  <si>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</si>
  <si>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</si>
  <si>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</si>
  <si>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</si>
  <si>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</si>
  <si>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</si>
  <si>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</si>
  <si>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</si>
  <si>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</si>
  <si>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</si>
  <si>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</si>
  <si>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</si>
  <si>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</si>
  <si>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</si>
  <si>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</si>
  <si>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</si>
  <si>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</si>
  <si>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</si>
  <si>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</si>
  <si>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</si>
  <si>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</si>
  <si>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</si>
  <si>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</si>
  <si>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</si>
  <si>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</si>
  <si>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</si>
  <si>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</si>
  <si>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</si>
  <si>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</si>
  <si>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</si>
  <si>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</si>
  <si>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</si>
  <si>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</si>
  <si>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</si>
  <si>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</si>
  <si>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</si>
  <si>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</si>
  <si>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</si>
  <si>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</si>
  <si>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</si>
  <si>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</si>
  <si>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</si>
  <si>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</si>
  <si>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</si>
  <si>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</si>
  <si>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</si>
  <si>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</si>
  <si>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</si>
  <si>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</si>
  <si>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</si>
  <si>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</si>
  <si>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</si>
  <si>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</si>
  <si>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</si>
  <si>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</si>
  <si>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</si>
  <si>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</si>
  <si>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</si>
  <si>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</si>
  <si>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</si>
  <si>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</si>
  <si>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</si>
  <si>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</si>
  <si>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</si>
  <si>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</si>
  <si>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</si>
  <si>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</si>
  <si>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</si>
  <si>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</si>
  <si>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</si>
  <si>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</si>
  <si>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</si>
  <si>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</si>
  <si>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</si>
  <si>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</si>
  <si>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</si>
  <si>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</si>
  <si>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</si>
  <si>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</si>
  <si>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</si>
  <si>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</si>
  <si>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</si>
  <si>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</si>
  <si>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</si>
  <si>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</si>
  <si>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</si>
  <si>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
</t>
  </si>
  <si>
    <t>2.4.</t>
  </si>
  <si>
    <t>Устройство проездов (2, 4.1, 4.2)</t>
  </si>
  <si>
    <t>КУМИ</t>
  </si>
  <si>
    <t>Ответственный исполнитель</t>
  </si>
  <si>
    <t>Соисполнитель 1</t>
  </si>
  <si>
    <t>Соисполнитель 2</t>
  </si>
  <si>
    <t>Соисполнитель 3</t>
  </si>
  <si>
    <t>Приложение  2</t>
  </si>
  <si>
    <t>от 31.10.2023 № 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</si>
</sst>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4" fontId="6" fillId="0" borderId="12" xfId="1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/>
    <xf numFmtId="0" fontId="7" fillId="2" borderId="1" xfId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top"/>
    </xf>
    <xf numFmtId="2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0" xfId="0" applyFont="1" applyFill="1"/>
    <xf numFmtId="0" fontId="1" fillId="0" borderId="0" xfId="1" applyFont="1" applyFill="1"/>
    <xf numFmtId="4" fontId="1" fillId="2" borderId="0" xfId="1" applyNumberFormat="1" applyFont="1" applyFill="1"/>
    <xf numFmtId="4" fontId="1" fillId="0" borderId="0" xfId="1" applyNumberFormat="1" applyFont="1" applyFill="1"/>
    <xf numFmtId="4" fontId="1" fillId="0" borderId="0" xfId="0" applyNumberFormat="1" applyFont="1" applyFill="1"/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top"/>
    </xf>
    <xf numFmtId="0" fontId="1" fillId="2" borderId="6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2" xfId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tabSelected="1" view="pageBreakPreview" topLeftCell="C1" zoomScale="96" zoomScaleNormal="90" zoomScaleSheetLayoutView="96" zoomScalePageLayoutView="90" workbookViewId="0">
      <selection activeCell="I5" sqref="I5"/>
    </sheetView>
  </sheetViews>
  <sheetFormatPr defaultColWidth="9.140625" defaultRowHeight="15" x14ac:dyDescent="0.25"/>
  <cols>
    <col min="1" max="1" width="9.7109375" style="46" customWidth="1"/>
    <col min="2" max="2" width="52" style="72" customWidth="1"/>
    <col min="3" max="3" width="15.140625" style="72" customWidth="1"/>
    <col min="4" max="4" width="16.42578125" style="72" customWidth="1"/>
    <col min="5" max="5" width="22.85546875" style="73" customWidth="1"/>
    <col min="6" max="6" width="14" style="72" customWidth="1"/>
    <col min="7" max="7" width="14.140625" style="73" customWidth="1"/>
    <col min="8" max="8" width="14.42578125" style="72" customWidth="1"/>
    <col min="9" max="9" width="14.85546875" style="73" customWidth="1"/>
    <col min="10" max="10" width="13.42578125" style="73" customWidth="1"/>
    <col min="11" max="11" width="16.28515625" style="73" bestFit="1" customWidth="1"/>
    <col min="12" max="12" width="13.5703125" style="73" bestFit="1" customWidth="1"/>
    <col min="13" max="14" width="12.7109375" style="72" bestFit="1" customWidth="1"/>
    <col min="15" max="16" width="9.140625" style="72"/>
    <col min="17" max="17" width="12.42578125" style="72" customWidth="1"/>
    <col min="18" max="18" width="13.5703125" style="72" bestFit="1" customWidth="1"/>
    <col min="19" max="19" width="11.140625" style="72" bestFit="1" customWidth="1"/>
    <col min="20" max="16384" width="9.140625" style="72"/>
  </cols>
  <sheetData>
    <row r="1" spans="1:17" ht="15.75" x14ac:dyDescent="0.25">
      <c r="G1" s="54"/>
      <c r="H1" s="40"/>
      <c r="I1" s="64"/>
      <c r="J1" s="64"/>
      <c r="L1" s="54"/>
      <c r="M1" s="40"/>
      <c r="N1" s="69"/>
      <c r="O1" s="69"/>
      <c r="P1" s="69"/>
      <c r="Q1" s="69" t="s">
        <v>156</v>
      </c>
    </row>
    <row r="2" spans="1:17" ht="15.75" x14ac:dyDescent="0.25">
      <c r="G2" s="55"/>
      <c r="H2" s="109"/>
      <c r="I2" s="109"/>
      <c r="J2" s="109"/>
      <c r="L2" s="55"/>
      <c r="M2" s="51"/>
      <c r="N2" s="108" t="s">
        <v>143</v>
      </c>
      <c r="O2" s="108"/>
      <c r="P2" s="108"/>
      <c r="Q2" s="108"/>
    </row>
    <row r="3" spans="1:17" ht="15.75" x14ac:dyDescent="0.25">
      <c r="G3" s="54"/>
      <c r="H3" s="109"/>
      <c r="I3" s="109"/>
      <c r="J3" s="109"/>
      <c r="L3" s="54"/>
      <c r="O3" s="109" t="s">
        <v>144</v>
      </c>
      <c r="P3" s="109"/>
      <c r="Q3" s="109"/>
    </row>
    <row r="4" spans="1:17" ht="15.75" x14ac:dyDescent="0.25">
      <c r="G4" s="55"/>
      <c r="H4" s="109"/>
      <c r="I4" s="109"/>
      <c r="J4" s="109"/>
      <c r="L4" s="55"/>
      <c r="N4" s="109" t="s">
        <v>157</v>
      </c>
      <c r="O4" s="109"/>
      <c r="P4" s="109"/>
      <c r="Q4" s="109"/>
    </row>
    <row r="5" spans="1:17" ht="15.75" x14ac:dyDescent="0.25">
      <c r="G5" s="54"/>
      <c r="H5" s="69"/>
      <c r="I5" s="64"/>
      <c r="J5" s="64"/>
      <c r="L5" s="54"/>
      <c r="M5" s="69"/>
      <c r="N5" s="69"/>
      <c r="O5" s="69"/>
      <c r="P5" s="69"/>
    </row>
    <row r="6" spans="1:17" ht="18.75" x14ac:dyDescent="0.25">
      <c r="A6" s="39"/>
      <c r="B6" s="74"/>
      <c r="F6" s="16"/>
      <c r="G6" s="54"/>
      <c r="H6" s="40"/>
      <c r="I6" s="64"/>
      <c r="J6" s="64"/>
      <c r="K6" s="60"/>
      <c r="L6" s="54"/>
      <c r="M6" s="40"/>
      <c r="N6" s="69"/>
      <c r="O6" s="69"/>
      <c r="P6" s="69"/>
      <c r="Q6" s="69"/>
    </row>
    <row r="7" spans="1:17" ht="15" customHeight="1" x14ac:dyDescent="0.25">
      <c r="A7" s="39"/>
      <c r="B7" s="74"/>
      <c r="C7" s="74"/>
      <c r="D7" s="74"/>
      <c r="E7" s="75"/>
      <c r="F7" s="76"/>
      <c r="G7" s="54"/>
      <c r="H7" s="40"/>
      <c r="I7" s="64"/>
      <c r="J7" s="64"/>
      <c r="K7" s="75"/>
      <c r="L7" s="54"/>
      <c r="M7" s="40"/>
      <c r="N7" s="69"/>
      <c r="O7" s="69"/>
      <c r="P7" s="69"/>
      <c r="Q7" s="69" t="s">
        <v>133</v>
      </c>
    </row>
    <row r="8" spans="1:17" ht="36.75" customHeight="1" x14ac:dyDescent="0.25">
      <c r="A8" s="110" t="s">
        <v>147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ht="21" customHeight="1" x14ac:dyDescent="0.25">
      <c r="A9" s="84" t="s">
        <v>23</v>
      </c>
      <c r="B9" s="84" t="s">
        <v>98</v>
      </c>
      <c r="C9" s="84" t="s">
        <v>99</v>
      </c>
      <c r="D9" s="84" t="s">
        <v>0</v>
      </c>
      <c r="E9" s="111" t="s">
        <v>134</v>
      </c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3"/>
    </row>
    <row r="10" spans="1:17" ht="18" customHeight="1" x14ac:dyDescent="0.25">
      <c r="A10" s="85"/>
      <c r="B10" s="85"/>
      <c r="C10" s="85"/>
      <c r="D10" s="85"/>
      <c r="E10" s="115" t="s">
        <v>13</v>
      </c>
      <c r="F10" s="114" t="s">
        <v>100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</row>
    <row r="11" spans="1:17" ht="17.25" customHeight="1" x14ac:dyDescent="0.25">
      <c r="A11" s="86"/>
      <c r="B11" s="86"/>
      <c r="C11" s="86"/>
      <c r="D11" s="86"/>
      <c r="E11" s="115"/>
      <c r="F11" s="70" t="s">
        <v>2</v>
      </c>
      <c r="G11" s="71" t="s">
        <v>3</v>
      </c>
      <c r="H11" s="70" t="s">
        <v>4</v>
      </c>
      <c r="I11" s="71" t="s">
        <v>117</v>
      </c>
      <c r="J11" s="71" t="s">
        <v>5</v>
      </c>
      <c r="K11" s="78" t="s">
        <v>6</v>
      </c>
      <c r="L11" s="71" t="s">
        <v>7</v>
      </c>
      <c r="M11" s="70" t="s">
        <v>8</v>
      </c>
      <c r="N11" s="70" t="s">
        <v>9</v>
      </c>
      <c r="O11" s="70" t="s">
        <v>10</v>
      </c>
      <c r="P11" s="70" t="s">
        <v>11</v>
      </c>
      <c r="Q11" s="70" t="s">
        <v>12</v>
      </c>
    </row>
    <row r="12" spans="1:17" x14ac:dyDescent="0.25">
      <c r="A12" s="41">
        <v>1</v>
      </c>
      <c r="B12" s="41">
        <v>2</v>
      </c>
      <c r="C12" s="41">
        <v>3</v>
      </c>
      <c r="D12" s="41">
        <v>4</v>
      </c>
      <c r="E12" s="56">
        <v>5</v>
      </c>
      <c r="F12" s="41">
        <v>6</v>
      </c>
      <c r="G12" s="56">
        <v>7</v>
      </c>
      <c r="H12" s="41">
        <v>8</v>
      </c>
      <c r="I12" s="56">
        <v>9</v>
      </c>
      <c r="J12" s="56">
        <v>10</v>
      </c>
      <c r="K12" s="56">
        <v>11</v>
      </c>
      <c r="L12" s="56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25">
      <c r="A13" s="79" t="s">
        <v>101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</row>
    <row r="14" spans="1:17" ht="15" customHeight="1" x14ac:dyDescent="0.25">
      <c r="A14" s="87" t="s">
        <v>71</v>
      </c>
      <c r="B14" s="82" t="s">
        <v>93</v>
      </c>
      <c r="C14" s="83" t="s">
        <v>139</v>
      </c>
      <c r="D14" s="42" t="s">
        <v>13</v>
      </c>
      <c r="E14" s="57">
        <f t="shared" ref="E14:E23" si="0">SUM(F14:Q14)</f>
        <v>42560890.119999997</v>
      </c>
      <c r="F14" s="15">
        <f t="shared" ref="F14:Q14" si="1">F16+F17+F18</f>
        <v>6863857.5599999996</v>
      </c>
      <c r="G14" s="57">
        <f>G16+G17+G18</f>
        <v>7307517.9000000004</v>
      </c>
      <c r="H14" s="15">
        <f t="shared" si="1"/>
        <v>2106978.6800000002</v>
      </c>
      <c r="I14" s="57">
        <f t="shared" si="1"/>
        <v>4983895.5199999996</v>
      </c>
      <c r="J14" s="57">
        <f t="shared" si="1"/>
        <v>5819734.7999999998</v>
      </c>
      <c r="K14" s="57">
        <f t="shared" si="1"/>
        <v>3798583</v>
      </c>
      <c r="L14" s="57">
        <f>L16+L17+L18</f>
        <v>5840161.3300000001</v>
      </c>
      <c r="M14" s="15">
        <f t="shared" si="1"/>
        <v>5840161.3300000001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si="1"/>
        <v>0</v>
      </c>
    </row>
    <row r="15" spans="1:17" x14ac:dyDescent="0.25">
      <c r="A15" s="87"/>
      <c r="B15" s="82"/>
      <c r="C15" s="83"/>
      <c r="D15" s="43" t="s">
        <v>14</v>
      </c>
      <c r="E15" s="57">
        <f t="shared" si="0"/>
        <v>0</v>
      </c>
      <c r="F15" s="15">
        <v>0</v>
      </c>
      <c r="G15" s="57">
        <v>0</v>
      </c>
      <c r="H15" s="15">
        <v>0</v>
      </c>
      <c r="I15" s="57">
        <v>0</v>
      </c>
      <c r="J15" s="57">
        <v>0</v>
      </c>
      <c r="K15" s="57">
        <v>0</v>
      </c>
      <c r="L15" s="57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2.5" x14ac:dyDescent="0.25">
      <c r="A16" s="87"/>
      <c r="B16" s="82"/>
      <c r="C16" s="83"/>
      <c r="D16" s="43" t="s">
        <v>15</v>
      </c>
      <c r="E16" s="57">
        <f t="shared" si="0"/>
        <v>0</v>
      </c>
      <c r="F16" s="44">
        <v>0</v>
      </c>
      <c r="G16" s="58">
        <v>0</v>
      </c>
      <c r="H16" s="44">
        <v>0</v>
      </c>
      <c r="I16" s="58">
        <v>0</v>
      </c>
      <c r="J16" s="58">
        <v>0</v>
      </c>
      <c r="K16" s="58">
        <v>0</v>
      </c>
      <c r="L16" s="58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25">
      <c r="A17" s="87"/>
      <c r="B17" s="82"/>
      <c r="C17" s="83"/>
      <c r="D17" s="43" t="s">
        <v>16</v>
      </c>
      <c r="E17" s="57">
        <f t="shared" si="0"/>
        <v>42560890.119999997</v>
      </c>
      <c r="F17" s="15">
        <v>6863857.5599999996</v>
      </c>
      <c r="G17" s="57">
        <v>7307517.9000000004</v>
      </c>
      <c r="H17" s="15">
        <v>2106978.6800000002</v>
      </c>
      <c r="I17" s="57">
        <v>4983895.5199999996</v>
      </c>
      <c r="J17" s="57">
        <v>5819734.7999999998</v>
      </c>
      <c r="K17" s="58">
        <v>3798583</v>
      </c>
      <c r="L17" s="58">
        <v>5840161.3300000001</v>
      </c>
      <c r="M17" s="58">
        <v>5840161.3300000001</v>
      </c>
      <c r="N17" s="44">
        <v>0</v>
      </c>
      <c r="O17" s="44">
        <v>0</v>
      </c>
      <c r="P17" s="44">
        <v>0</v>
      </c>
      <c r="Q17" s="15">
        <v>0</v>
      </c>
    </row>
    <row r="18" spans="1:17" ht="22.5" x14ac:dyDescent="0.25">
      <c r="A18" s="87"/>
      <c r="B18" s="82"/>
      <c r="C18" s="83"/>
      <c r="D18" s="43" t="s">
        <v>17</v>
      </c>
      <c r="E18" s="57">
        <f t="shared" si="0"/>
        <v>0</v>
      </c>
      <c r="F18" s="15">
        <v>0</v>
      </c>
      <c r="G18" s="57">
        <v>0</v>
      </c>
      <c r="H18" s="15">
        <v>0</v>
      </c>
      <c r="I18" s="57">
        <v>0</v>
      </c>
      <c r="J18" s="57">
        <v>0</v>
      </c>
      <c r="K18" s="57">
        <v>0</v>
      </c>
      <c r="L18" s="57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25">
      <c r="A19" s="83"/>
      <c r="B19" s="82" t="s">
        <v>109</v>
      </c>
      <c r="C19" s="116"/>
      <c r="D19" s="42" t="s">
        <v>13</v>
      </c>
      <c r="E19" s="57">
        <f t="shared" si="0"/>
        <v>42560890.119999997</v>
      </c>
      <c r="F19" s="23">
        <f t="shared" ref="F19:Q19" si="2">F21+F22+F23</f>
        <v>6863857.5599999996</v>
      </c>
      <c r="G19" s="59">
        <f t="shared" si="2"/>
        <v>7307517.9000000004</v>
      </c>
      <c r="H19" s="23">
        <f>H21+H22+H23</f>
        <v>2106978.6800000002</v>
      </c>
      <c r="I19" s="59">
        <f t="shared" si="2"/>
        <v>4983895.5199999996</v>
      </c>
      <c r="J19" s="59">
        <f t="shared" si="2"/>
        <v>5819734.7999999998</v>
      </c>
      <c r="K19" s="59">
        <f t="shared" si="2"/>
        <v>3798583</v>
      </c>
      <c r="L19" s="59">
        <f t="shared" si="2"/>
        <v>5840161.3300000001</v>
      </c>
      <c r="M19" s="23">
        <f t="shared" si="2"/>
        <v>5840161.3300000001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3">
        <f t="shared" si="2"/>
        <v>0</v>
      </c>
    </row>
    <row r="20" spans="1:17" ht="13.5" customHeight="1" x14ac:dyDescent="0.25">
      <c r="A20" s="83"/>
      <c r="B20" s="82"/>
      <c r="C20" s="117"/>
      <c r="D20" s="43" t="s">
        <v>14</v>
      </c>
      <c r="E20" s="57">
        <f t="shared" si="0"/>
        <v>0</v>
      </c>
      <c r="F20" s="15">
        <v>0</v>
      </c>
      <c r="G20" s="57">
        <v>0</v>
      </c>
      <c r="H20" s="15">
        <v>0</v>
      </c>
      <c r="I20" s="57">
        <v>0</v>
      </c>
      <c r="J20" s="57">
        <v>0</v>
      </c>
      <c r="K20" s="57">
        <v>0</v>
      </c>
      <c r="L20" s="57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2.5" x14ac:dyDescent="0.25">
      <c r="A21" s="83"/>
      <c r="B21" s="82"/>
      <c r="C21" s="117"/>
      <c r="D21" s="43" t="s">
        <v>15</v>
      </c>
      <c r="E21" s="57">
        <f t="shared" si="0"/>
        <v>0</v>
      </c>
      <c r="F21" s="23">
        <f t="shared" ref="F21:Q23" si="3">F16</f>
        <v>0</v>
      </c>
      <c r="G21" s="59">
        <f t="shared" si="3"/>
        <v>0</v>
      </c>
      <c r="H21" s="23">
        <f t="shared" si="3"/>
        <v>0</v>
      </c>
      <c r="I21" s="59">
        <f t="shared" si="3"/>
        <v>0</v>
      </c>
      <c r="J21" s="59">
        <f t="shared" si="3"/>
        <v>0</v>
      </c>
      <c r="K21" s="59">
        <f t="shared" si="3"/>
        <v>0</v>
      </c>
      <c r="L21" s="59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</row>
    <row r="22" spans="1:17" x14ac:dyDescent="0.25">
      <c r="A22" s="83"/>
      <c r="B22" s="82"/>
      <c r="C22" s="117"/>
      <c r="D22" s="43" t="s">
        <v>16</v>
      </c>
      <c r="E22" s="57">
        <f t="shared" si="0"/>
        <v>42560890.119999997</v>
      </c>
      <c r="F22" s="23">
        <f t="shared" si="3"/>
        <v>6863857.5599999996</v>
      </c>
      <c r="G22" s="59">
        <f>G17</f>
        <v>7307517.9000000004</v>
      </c>
      <c r="H22" s="23">
        <f>H17</f>
        <v>2106978.6800000002</v>
      </c>
      <c r="I22" s="59">
        <f t="shared" si="3"/>
        <v>4983895.5199999996</v>
      </c>
      <c r="J22" s="59">
        <f t="shared" si="3"/>
        <v>5819734.7999999998</v>
      </c>
      <c r="K22" s="59">
        <f t="shared" si="3"/>
        <v>3798583</v>
      </c>
      <c r="L22" s="59">
        <f>L17</f>
        <v>5840161.3300000001</v>
      </c>
      <c r="M22" s="23">
        <f t="shared" si="3"/>
        <v>5840161.3300000001</v>
      </c>
      <c r="N22" s="23">
        <f t="shared" si="3"/>
        <v>0</v>
      </c>
      <c r="O22" s="23">
        <f t="shared" si="3"/>
        <v>0</v>
      </c>
      <c r="P22" s="23">
        <f t="shared" si="3"/>
        <v>0</v>
      </c>
      <c r="Q22" s="23">
        <f t="shared" si="3"/>
        <v>0</v>
      </c>
    </row>
    <row r="23" spans="1:17" ht="22.5" x14ac:dyDescent="0.25">
      <c r="A23" s="83"/>
      <c r="B23" s="82"/>
      <c r="C23" s="118"/>
      <c r="D23" s="43" t="s">
        <v>17</v>
      </c>
      <c r="E23" s="57">
        <f t="shared" si="0"/>
        <v>0</v>
      </c>
      <c r="F23" s="23">
        <f t="shared" si="3"/>
        <v>0</v>
      </c>
      <c r="G23" s="59">
        <f t="shared" si="3"/>
        <v>0</v>
      </c>
      <c r="H23" s="23">
        <f t="shared" si="3"/>
        <v>0</v>
      </c>
      <c r="I23" s="59">
        <f t="shared" si="3"/>
        <v>0</v>
      </c>
      <c r="J23" s="59">
        <f t="shared" si="3"/>
        <v>0</v>
      </c>
      <c r="K23" s="59">
        <f t="shared" si="3"/>
        <v>0</v>
      </c>
      <c r="L23" s="59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</row>
    <row r="24" spans="1:17" ht="15" customHeight="1" x14ac:dyDescent="0.25">
      <c r="A24" s="79" t="s">
        <v>148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</row>
    <row r="25" spans="1:17" ht="15" customHeight="1" x14ac:dyDescent="0.25">
      <c r="A25" s="81" t="s">
        <v>70</v>
      </c>
      <c r="B25" s="82" t="s">
        <v>94</v>
      </c>
      <c r="C25" s="83" t="s">
        <v>140</v>
      </c>
      <c r="D25" s="42" t="s">
        <v>13</v>
      </c>
      <c r="E25" s="57">
        <f t="shared" ref="E25:E48" si="4">SUM(F25:Q25)</f>
        <v>209280.63</v>
      </c>
      <c r="F25" s="15">
        <f>F27+F28</f>
        <v>209280.63</v>
      </c>
      <c r="G25" s="57">
        <f>G27+G28+G29</f>
        <v>0</v>
      </c>
      <c r="H25" s="15">
        <f t="shared" ref="H25" si="5">H27+H28+H29</f>
        <v>0</v>
      </c>
      <c r="I25" s="57">
        <f t="shared" ref="I25" si="6">I27+I28+I29</f>
        <v>0</v>
      </c>
      <c r="J25" s="57">
        <f>J27+J28+J29</f>
        <v>0</v>
      </c>
      <c r="K25" s="57">
        <f>K27+K28</f>
        <v>0</v>
      </c>
      <c r="L25" s="57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25">
      <c r="A26" s="81"/>
      <c r="B26" s="82"/>
      <c r="C26" s="83"/>
      <c r="D26" s="43" t="s">
        <v>14</v>
      </c>
      <c r="E26" s="57">
        <f t="shared" si="4"/>
        <v>0</v>
      </c>
      <c r="F26" s="15">
        <v>0</v>
      </c>
      <c r="G26" s="57">
        <v>0</v>
      </c>
      <c r="H26" s="15">
        <v>0</v>
      </c>
      <c r="I26" s="57">
        <v>0</v>
      </c>
      <c r="J26" s="57">
        <v>0</v>
      </c>
      <c r="K26" s="57">
        <v>0</v>
      </c>
      <c r="L26" s="57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2.5" x14ac:dyDescent="0.25">
      <c r="A27" s="81"/>
      <c r="B27" s="82"/>
      <c r="C27" s="83"/>
      <c r="D27" s="43" t="s">
        <v>15</v>
      </c>
      <c r="E27" s="57">
        <f t="shared" si="4"/>
        <v>0</v>
      </c>
      <c r="F27" s="15">
        <v>0</v>
      </c>
      <c r="G27" s="57">
        <v>0</v>
      </c>
      <c r="H27" s="15">
        <v>0</v>
      </c>
      <c r="I27" s="57">
        <v>0</v>
      </c>
      <c r="J27" s="57">
        <v>0</v>
      </c>
      <c r="K27" s="57">
        <v>0</v>
      </c>
      <c r="L27" s="57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25">
      <c r="A28" s="81"/>
      <c r="B28" s="82"/>
      <c r="C28" s="83"/>
      <c r="D28" s="43" t="s">
        <v>16</v>
      </c>
      <c r="E28" s="57">
        <f t="shared" si="4"/>
        <v>209280.63</v>
      </c>
      <c r="F28" s="15">
        <v>209280.63</v>
      </c>
      <c r="G28" s="57">
        <v>0</v>
      </c>
      <c r="H28" s="15">
        <v>0</v>
      </c>
      <c r="I28" s="57">
        <v>0</v>
      </c>
      <c r="J28" s="57">
        <v>0</v>
      </c>
      <c r="K28" s="57">
        <v>0</v>
      </c>
      <c r="L28" s="57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2.5" x14ac:dyDescent="0.25">
      <c r="A29" s="81"/>
      <c r="B29" s="82"/>
      <c r="C29" s="83"/>
      <c r="D29" s="43" t="s">
        <v>17</v>
      </c>
      <c r="E29" s="57">
        <f t="shared" si="4"/>
        <v>0</v>
      </c>
      <c r="F29" s="15">
        <v>0</v>
      </c>
      <c r="G29" s="57">
        <v>0</v>
      </c>
      <c r="H29" s="15">
        <v>0</v>
      </c>
      <c r="I29" s="57">
        <v>0</v>
      </c>
      <c r="J29" s="57">
        <v>0</v>
      </c>
      <c r="K29" s="57">
        <v>0</v>
      </c>
      <c r="L29" s="57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25">
      <c r="A30" s="81" t="s">
        <v>59</v>
      </c>
      <c r="B30" s="82" t="s">
        <v>95</v>
      </c>
      <c r="C30" s="83" t="s">
        <v>140</v>
      </c>
      <c r="D30" s="42" t="s">
        <v>13</v>
      </c>
      <c r="E30" s="57">
        <f t="shared" si="4"/>
        <v>91800072.469999999</v>
      </c>
      <c r="F30" s="15">
        <f>F32+F33</f>
        <v>8380740</v>
      </c>
      <c r="G30" s="57">
        <f>G32+G33</f>
        <v>1790492</v>
      </c>
      <c r="H30" s="15">
        <f t="shared" ref="H30:Q30" si="7">H32+H33</f>
        <v>4329858.47</v>
      </c>
      <c r="I30" s="57">
        <f t="shared" si="7"/>
        <v>24151600</v>
      </c>
      <c r="J30" s="57">
        <f t="shared" si="7"/>
        <v>0</v>
      </c>
      <c r="K30" s="57">
        <f t="shared" si="7"/>
        <v>33992382</v>
      </c>
      <c r="L30" s="57">
        <f t="shared" si="7"/>
        <v>12770000</v>
      </c>
      <c r="M30" s="15">
        <f t="shared" si="7"/>
        <v>6385000</v>
      </c>
      <c r="N30" s="15">
        <f t="shared" si="7"/>
        <v>0</v>
      </c>
      <c r="O30" s="15">
        <f t="shared" si="7"/>
        <v>0</v>
      </c>
      <c r="P30" s="15">
        <f t="shared" si="7"/>
        <v>0</v>
      </c>
      <c r="Q30" s="15">
        <f t="shared" si="7"/>
        <v>0</v>
      </c>
    </row>
    <row r="31" spans="1:17" ht="12.75" customHeight="1" x14ac:dyDescent="0.25">
      <c r="A31" s="81"/>
      <c r="B31" s="82"/>
      <c r="C31" s="83"/>
      <c r="D31" s="43" t="s">
        <v>14</v>
      </c>
      <c r="E31" s="57">
        <f t="shared" si="4"/>
        <v>0</v>
      </c>
      <c r="F31" s="15">
        <v>0</v>
      </c>
      <c r="G31" s="57">
        <v>0</v>
      </c>
      <c r="H31" s="15">
        <v>0</v>
      </c>
      <c r="I31" s="57">
        <v>0</v>
      </c>
      <c r="J31" s="57">
        <v>0</v>
      </c>
      <c r="K31" s="57">
        <v>0</v>
      </c>
      <c r="L31" s="57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25">
      <c r="A32" s="81"/>
      <c r="B32" s="82"/>
      <c r="C32" s="83"/>
      <c r="D32" s="43" t="s">
        <v>15</v>
      </c>
      <c r="E32" s="57">
        <f t="shared" si="4"/>
        <v>30846700</v>
      </c>
      <c r="F32" s="15">
        <v>7961700</v>
      </c>
      <c r="G32" s="57">
        <v>0</v>
      </c>
      <c r="H32" s="15">
        <v>0</v>
      </c>
      <c r="I32" s="57">
        <v>0</v>
      </c>
      <c r="J32" s="57">
        <v>0</v>
      </c>
      <c r="K32" s="57">
        <v>16500000</v>
      </c>
      <c r="L32" s="57">
        <v>6385000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25">
      <c r="A33" s="81"/>
      <c r="B33" s="82"/>
      <c r="C33" s="83"/>
      <c r="D33" s="43" t="s">
        <v>16</v>
      </c>
      <c r="E33" s="57">
        <f t="shared" si="4"/>
        <v>60953372.469999999</v>
      </c>
      <c r="F33" s="15">
        <v>419040</v>
      </c>
      <c r="G33" s="57">
        <v>1790492</v>
      </c>
      <c r="H33" s="15">
        <v>4329858.47</v>
      </c>
      <c r="I33" s="57">
        <v>24151600</v>
      </c>
      <c r="J33" s="57">
        <v>0</v>
      </c>
      <c r="K33" s="57">
        <v>17492382</v>
      </c>
      <c r="L33" s="57">
        <v>6385000</v>
      </c>
      <c r="M33" s="57">
        <v>6385000</v>
      </c>
      <c r="N33" s="15">
        <v>0</v>
      </c>
      <c r="O33" s="15">
        <v>0</v>
      </c>
      <c r="P33" s="15">
        <v>0</v>
      </c>
      <c r="Q33" s="15">
        <v>0</v>
      </c>
    </row>
    <row r="34" spans="1:17" ht="22.5" x14ac:dyDescent="0.25">
      <c r="A34" s="81"/>
      <c r="B34" s="82"/>
      <c r="C34" s="83"/>
      <c r="D34" s="43" t="s">
        <v>17</v>
      </c>
      <c r="E34" s="57">
        <f t="shared" si="4"/>
        <v>0</v>
      </c>
      <c r="F34" s="15">
        <v>0</v>
      </c>
      <c r="G34" s="57">
        <v>0</v>
      </c>
      <c r="H34" s="15">
        <v>0</v>
      </c>
      <c r="I34" s="57">
        <v>0</v>
      </c>
      <c r="J34" s="57">
        <v>0</v>
      </c>
      <c r="K34" s="57">
        <v>0</v>
      </c>
      <c r="L34" s="57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25">
      <c r="A35" s="81" t="s">
        <v>60</v>
      </c>
      <c r="B35" s="82" t="s">
        <v>96</v>
      </c>
      <c r="C35" s="83" t="s">
        <v>140</v>
      </c>
      <c r="D35" s="42" t="s">
        <v>13</v>
      </c>
      <c r="E35" s="57">
        <f t="shared" si="4"/>
        <v>2397500</v>
      </c>
      <c r="F35" s="15">
        <f>F37+F38</f>
        <v>2397500</v>
      </c>
      <c r="G35" s="57">
        <f>G37+G38</f>
        <v>0</v>
      </c>
      <c r="H35" s="15">
        <v>0</v>
      </c>
      <c r="I35" s="57">
        <v>0</v>
      </c>
      <c r="J35" s="57">
        <v>0</v>
      </c>
      <c r="K35" s="57">
        <v>0</v>
      </c>
      <c r="L35" s="57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25">
      <c r="A36" s="81"/>
      <c r="B36" s="82"/>
      <c r="C36" s="83"/>
      <c r="D36" s="43" t="s">
        <v>14</v>
      </c>
      <c r="E36" s="57">
        <f t="shared" si="4"/>
        <v>0</v>
      </c>
      <c r="F36" s="15">
        <v>0</v>
      </c>
      <c r="G36" s="57">
        <v>0</v>
      </c>
      <c r="H36" s="15">
        <v>0</v>
      </c>
      <c r="I36" s="57">
        <v>0</v>
      </c>
      <c r="J36" s="57">
        <v>0</v>
      </c>
      <c r="K36" s="57">
        <v>0</v>
      </c>
      <c r="L36" s="57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2.5" x14ac:dyDescent="0.25">
      <c r="A37" s="81"/>
      <c r="B37" s="82"/>
      <c r="C37" s="83"/>
      <c r="D37" s="43" t="s">
        <v>15</v>
      </c>
      <c r="E37" s="57">
        <f t="shared" si="4"/>
        <v>0</v>
      </c>
      <c r="F37" s="15">
        <v>0</v>
      </c>
      <c r="G37" s="57">
        <v>0</v>
      </c>
      <c r="H37" s="15">
        <v>0</v>
      </c>
      <c r="I37" s="57">
        <v>0</v>
      </c>
      <c r="J37" s="57">
        <v>0</v>
      </c>
      <c r="K37" s="57">
        <v>0</v>
      </c>
      <c r="L37" s="57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25">
      <c r="A38" s="81"/>
      <c r="B38" s="82"/>
      <c r="C38" s="83"/>
      <c r="D38" s="43" t="s">
        <v>16</v>
      </c>
      <c r="E38" s="57">
        <f t="shared" si="4"/>
        <v>2397500</v>
      </c>
      <c r="F38" s="15">
        <v>2397500</v>
      </c>
      <c r="G38" s="57">
        <v>0</v>
      </c>
      <c r="H38" s="15">
        <v>0</v>
      </c>
      <c r="I38" s="57">
        <v>0</v>
      </c>
      <c r="J38" s="57">
        <v>0</v>
      </c>
      <c r="K38" s="57">
        <v>0</v>
      </c>
      <c r="L38" s="57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2.5" x14ac:dyDescent="0.25">
      <c r="A39" s="81"/>
      <c r="B39" s="82"/>
      <c r="C39" s="83"/>
      <c r="D39" s="43" t="s">
        <v>17</v>
      </c>
      <c r="E39" s="57">
        <f t="shared" si="4"/>
        <v>0</v>
      </c>
      <c r="F39" s="15">
        <v>0</v>
      </c>
      <c r="G39" s="57">
        <v>0</v>
      </c>
      <c r="H39" s="15">
        <v>0</v>
      </c>
      <c r="I39" s="57">
        <v>0</v>
      </c>
      <c r="J39" s="57">
        <v>0</v>
      </c>
      <c r="K39" s="57">
        <v>0</v>
      </c>
      <c r="L39" s="57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x14ac:dyDescent="0.25">
      <c r="A40" s="121" t="s">
        <v>149</v>
      </c>
      <c r="B40" s="84" t="s">
        <v>150</v>
      </c>
      <c r="C40" s="84" t="s">
        <v>140</v>
      </c>
      <c r="D40" s="42" t="s">
        <v>13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f>J41+J42+J43+J44</f>
        <v>1200000</v>
      </c>
      <c r="K40" s="57">
        <f t="shared" ref="K40:Q40" si="8">K41+K42+K43+K44</f>
        <v>0</v>
      </c>
      <c r="L40" s="57">
        <f t="shared" si="8"/>
        <v>0</v>
      </c>
      <c r="M40" s="57">
        <f t="shared" si="8"/>
        <v>0</v>
      </c>
      <c r="N40" s="57">
        <f t="shared" si="8"/>
        <v>0</v>
      </c>
      <c r="O40" s="57">
        <f t="shared" si="8"/>
        <v>0</v>
      </c>
      <c r="P40" s="57">
        <f t="shared" si="8"/>
        <v>0</v>
      </c>
      <c r="Q40" s="57">
        <f t="shared" si="8"/>
        <v>0</v>
      </c>
    </row>
    <row r="41" spans="1:17" x14ac:dyDescent="0.25">
      <c r="A41" s="122"/>
      <c r="B41" s="85"/>
      <c r="C41" s="85"/>
      <c r="D41" s="43" t="s">
        <v>14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  <c r="P41" s="57">
        <v>0</v>
      </c>
      <c r="Q41" s="57">
        <v>0</v>
      </c>
    </row>
    <row r="42" spans="1:17" ht="22.5" x14ac:dyDescent="0.25">
      <c r="A42" s="122"/>
      <c r="B42" s="85"/>
      <c r="C42" s="85"/>
      <c r="D42" s="43" t="s">
        <v>15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</row>
    <row r="43" spans="1:17" x14ac:dyDescent="0.25">
      <c r="A43" s="122"/>
      <c r="B43" s="85"/>
      <c r="C43" s="85"/>
      <c r="D43" s="43" t="s">
        <v>16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1200000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0</v>
      </c>
      <c r="Q43" s="57">
        <v>0</v>
      </c>
    </row>
    <row r="44" spans="1:17" ht="22.5" x14ac:dyDescent="0.25">
      <c r="A44" s="123"/>
      <c r="B44" s="86"/>
      <c r="C44" s="86"/>
      <c r="D44" s="43" t="s">
        <v>17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</row>
    <row r="45" spans="1:17" ht="15" customHeight="1" x14ac:dyDescent="0.25">
      <c r="A45" s="120"/>
      <c r="B45" s="82" t="s">
        <v>110</v>
      </c>
      <c r="C45" s="119"/>
      <c r="D45" s="42" t="s">
        <v>13</v>
      </c>
      <c r="E45" s="57">
        <f t="shared" si="4"/>
        <v>95606853.099999994</v>
      </c>
      <c r="F45" s="23">
        <f>F47+F48+F49</f>
        <v>10987520.629999999</v>
      </c>
      <c r="G45" s="59">
        <f>G47+G48+G49</f>
        <v>1790492</v>
      </c>
      <c r="H45" s="23">
        <f t="shared" ref="H45:J45" si="9">H47+H48+H49</f>
        <v>4329858.47</v>
      </c>
      <c r="I45" s="59">
        <f t="shared" si="9"/>
        <v>24151600</v>
      </c>
      <c r="J45" s="59">
        <f t="shared" si="9"/>
        <v>1200000</v>
      </c>
      <c r="K45" s="59">
        <f>K47+K48+K49</f>
        <v>33992382</v>
      </c>
      <c r="L45" s="59">
        <f>L47+L48+L49</f>
        <v>12770000</v>
      </c>
      <c r="M45" s="23">
        <f t="shared" ref="M45:Q45" si="10">M47+M48+M49</f>
        <v>6385000</v>
      </c>
      <c r="N45" s="23">
        <f t="shared" si="10"/>
        <v>0</v>
      </c>
      <c r="O45" s="23">
        <f t="shared" si="10"/>
        <v>0</v>
      </c>
      <c r="P45" s="23">
        <f t="shared" si="10"/>
        <v>0</v>
      </c>
      <c r="Q45" s="23">
        <f t="shared" si="10"/>
        <v>0</v>
      </c>
    </row>
    <row r="46" spans="1:17" ht="12" customHeight="1" x14ac:dyDescent="0.25">
      <c r="A46" s="120"/>
      <c r="B46" s="82"/>
      <c r="C46" s="119"/>
      <c r="D46" s="43" t="s">
        <v>14</v>
      </c>
      <c r="E46" s="57">
        <f t="shared" si="4"/>
        <v>0</v>
      </c>
      <c r="F46" s="57">
        <f t="shared" ref="F46" si="11">SUM(G46:R46)</f>
        <v>0</v>
      </c>
      <c r="G46" s="57">
        <f t="shared" ref="G46" si="12">SUM(H46:S46)</f>
        <v>0</v>
      </c>
      <c r="H46" s="57">
        <f t="shared" ref="H46" si="13">SUM(I46:T46)</f>
        <v>0</v>
      </c>
      <c r="I46" s="57">
        <f t="shared" ref="I46" si="14">SUM(J46:U46)</f>
        <v>0</v>
      </c>
      <c r="J46" s="57">
        <f t="shared" ref="J46" si="15">SUM(K46:V46)</f>
        <v>0</v>
      </c>
      <c r="K46" s="57">
        <f t="shared" ref="K46" si="16">SUM(L46:W46)</f>
        <v>0</v>
      </c>
      <c r="L46" s="57">
        <f t="shared" ref="L46" si="17">SUM(M46:X46)</f>
        <v>0</v>
      </c>
      <c r="M46" s="57">
        <f t="shared" ref="M46" si="18">SUM(N46:Y46)</f>
        <v>0</v>
      </c>
      <c r="N46" s="57">
        <f t="shared" ref="N46" si="19">SUM(O46:Z46)</f>
        <v>0</v>
      </c>
      <c r="O46" s="57">
        <f t="shared" ref="O46" si="20">SUM(P46:AA46)</f>
        <v>0</v>
      </c>
      <c r="P46" s="57">
        <f t="shared" ref="P46" si="21">SUM(Q46:AB46)</f>
        <v>0</v>
      </c>
      <c r="Q46" s="57">
        <f t="shared" ref="Q46" si="22">SUM(R46:AC46)</f>
        <v>0</v>
      </c>
    </row>
    <row r="47" spans="1:17" ht="26.25" customHeight="1" x14ac:dyDescent="0.25">
      <c r="A47" s="120"/>
      <c r="B47" s="82"/>
      <c r="C47" s="119"/>
      <c r="D47" s="43" t="s">
        <v>15</v>
      </c>
      <c r="E47" s="57">
        <f t="shared" si="4"/>
        <v>30846700</v>
      </c>
      <c r="F47" s="23">
        <f t="shared" ref="F47:Q47" si="23">F27+F32+F37</f>
        <v>7961700</v>
      </c>
      <c r="G47" s="59">
        <f t="shared" si="23"/>
        <v>0</v>
      </c>
      <c r="H47" s="23">
        <f t="shared" si="23"/>
        <v>0</v>
      </c>
      <c r="I47" s="59">
        <f t="shared" si="23"/>
        <v>0</v>
      </c>
      <c r="J47" s="59">
        <f t="shared" ref="J47" si="24">J27+J32+J37</f>
        <v>0</v>
      </c>
      <c r="K47" s="59">
        <f t="shared" si="23"/>
        <v>16500000</v>
      </c>
      <c r="L47" s="59">
        <f t="shared" si="23"/>
        <v>6385000</v>
      </c>
      <c r="M47" s="23">
        <f t="shared" si="23"/>
        <v>0</v>
      </c>
      <c r="N47" s="23">
        <f t="shared" si="23"/>
        <v>0</v>
      </c>
      <c r="O47" s="23">
        <f t="shared" si="23"/>
        <v>0</v>
      </c>
      <c r="P47" s="23">
        <f t="shared" si="23"/>
        <v>0</v>
      </c>
      <c r="Q47" s="23">
        <f t="shared" si="23"/>
        <v>0</v>
      </c>
    </row>
    <row r="48" spans="1:17" ht="15" customHeight="1" x14ac:dyDescent="0.25">
      <c r="A48" s="120"/>
      <c r="B48" s="82"/>
      <c r="C48" s="119"/>
      <c r="D48" s="43" t="s">
        <v>16</v>
      </c>
      <c r="E48" s="57">
        <f t="shared" si="4"/>
        <v>64760153.100000001</v>
      </c>
      <c r="F48" s="23">
        <f>F28+F33+F38</f>
        <v>3025820.63</v>
      </c>
      <c r="G48" s="59">
        <f>G38+G33+G28</f>
        <v>1790492</v>
      </c>
      <c r="H48" s="23">
        <f>H28+H33</f>
        <v>4329858.47</v>
      </c>
      <c r="I48" s="59">
        <f>I28+I33</f>
        <v>24151600</v>
      </c>
      <c r="J48" s="59">
        <f>J28+J33+J43</f>
        <v>1200000</v>
      </c>
      <c r="K48" s="59">
        <f>K28+K33+K38</f>
        <v>17492382</v>
      </c>
      <c r="L48" s="59">
        <f>L38+L33+L28</f>
        <v>6385000</v>
      </c>
      <c r="M48" s="23">
        <f>M28+M33</f>
        <v>6385000</v>
      </c>
      <c r="N48" s="23">
        <f>N28+N33</f>
        <v>0</v>
      </c>
      <c r="O48" s="23">
        <f>O28+O33</f>
        <v>0</v>
      </c>
      <c r="P48" s="23">
        <f>P28+P33</f>
        <v>0</v>
      </c>
      <c r="Q48" s="23">
        <f>Q28+Q33</f>
        <v>0</v>
      </c>
    </row>
    <row r="49" spans="1:17" ht="23.25" customHeight="1" x14ac:dyDescent="0.25">
      <c r="A49" s="120"/>
      <c r="B49" s="82"/>
      <c r="C49" s="119"/>
      <c r="D49" s="43" t="s">
        <v>17</v>
      </c>
      <c r="E49" s="57">
        <f>E29+E34+E39+E44</f>
        <v>0</v>
      </c>
      <c r="F49" s="57">
        <f t="shared" ref="F49:Q49" si="25">F29+F34+F39+F44</f>
        <v>0</v>
      </c>
      <c r="G49" s="57">
        <f t="shared" si="25"/>
        <v>0</v>
      </c>
      <c r="H49" s="57">
        <f t="shared" si="25"/>
        <v>0</v>
      </c>
      <c r="I49" s="57">
        <f t="shared" si="25"/>
        <v>0</v>
      </c>
      <c r="J49" s="57">
        <f t="shared" si="25"/>
        <v>0</v>
      </c>
      <c r="K49" s="57">
        <f t="shared" si="25"/>
        <v>0</v>
      </c>
      <c r="L49" s="57">
        <f t="shared" si="25"/>
        <v>0</v>
      </c>
      <c r="M49" s="57">
        <f t="shared" si="25"/>
        <v>0</v>
      </c>
      <c r="N49" s="57">
        <f t="shared" si="25"/>
        <v>0</v>
      </c>
      <c r="O49" s="57">
        <f t="shared" si="25"/>
        <v>0</v>
      </c>
      <c r="P49" s="57">
        <f t="shared" si="25"/>
        <v>0</v>
      </c>
      <c r="Q49" s="57">
        <f t="shared" si="25"/>
        <v>0</v>
      </c>
    </row>
    <row r="50" spans="1:17" ht="15" customHeight="1" x14ac:dyDescent="0.25">
      <c r="A50" s="79" t="s">
        <v>102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</row>
    <row r="51" spans="1:17" ht="15" customHeight="1" x14ac:dyDescent="0.25">
      <c r="A51" s="81" t="s">
        <v>69</v>
      </c>
      <c r="B51" s="82" t="s">
        <v>97</v>
      </c>
      <c r="C51" s="83" t="s">
        <v>145</v>
      </c>
      <c r="D51" s="42" t="s">
        <v>13</v>
      </c>
      <c r="E51" s="57">
        <f>SUM(F51:Q51)</f>
        <v>263871900.34000003</v>
      </c>
      <c r="F51" s="15">
        <f t="shared" ref="F51:Q51" si="26">F53+F54+F55</f>
        <v>31209984.91</v>
      </c>
      <c r="G51" s="57">
        <f t="shared" si="26"/>
        <v>31468481.620000001</v>
      </c>
      <c r="H51" s="15">
        <f>H53+H54+H55</f>
        <v>33985162.359999999</v>
      </c>
      <c r="I51" s="57">
        <f t="shared" si="26"/>
        <v>38882681.049999997</v>
      </c>
      <c r="J51" s="57">
        <f t="shared" si="26"/>
        <v>30661240.059999999</v>
      </c>
      <c r="K51" s="57">
        <f t="shared" si="26"/>
        <v>30207398</v>
      </c>
      <c r="L51" s="57">
        <f t="shared" si="26"/>
        <v>34260142.670000002</v>
      </c>
      <c r="M51" s="15">
        <f t="shared" si="26"/>
        <v>33196809.670000002</v>
      </c>
      <c r="N51" s="15">
        <f t="shared" si="26"/>
        <v>0</v>
      </c>
      <c r="O51" s="15">
        <f t="shared" si="26"/>
        <v>0</v>
      </c>
      <c r="P51" s="15">
        <f t="shared" si="26"/>
        <v>0</v>
      </c>
      <c r="Q51" s="15">
        <f t="shared" si="26"/>
        <v>0</v>
      </c>
    </row>
    <row r="52" spans="1:17" x14ac:dyDescent="0.25">
      <c r="A52" s="81"/>
      <c r="B52" s="82"/>
      <c r="C52" s="83"/>
      <c r="D52" s="43" t="s">
        <v>14</v>
      </c>
      <c r="E52" s="57">
        <f>SUM(F52:Q52)</f>
        <v>0</v>
      </c>
      <c r="F52" s="15">
        <v>0</v>
      </c>
      <c r="G52" s="57">
        <v>0</v>
      </c>
      <c r="H52" s="15">
        <v>0</v>
      </c>
      <c r="I52" s="57">
        <v>0</v>
      </c>
      <c r="J52" s="57">
        <v>0</v>
      </c>
      <c r="K52" s="57">
        <v>0</v>
      </c>
      <c r="L52" s="57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</row>
    <row r="53" spans="1:17" ht="22.5" x14ac:dyDescent="0.25">
      <c r="A53" s="81"/>
      <c r="B53" s="82"/>
      <c r="C53" s="83"/>
      <c r="D53" s="43" t="s">
        <v>15</v>
      </c>
      <c r="E53" s="57">
        <f>SUM(F53:Q53)</f>
        <v>0</v>
      </c>
      <c r="F53" s="15">
        <v>0</v>
      </c>
      <c r="G53" s="57">
        <v>0</v>
      </c>
      <c r="H53" s="15">
        <v>0</v>
      </c>
      <c r="I53" s="57">
        <v>0</v>
      </c>
      <c r="J53" s="57">
        <v>0</v>
      </c>
      <c r="K53" s="57">
        <v>0</v>
      </c>
      <c r="L53" s="57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</row>
    <row r="54" spans="1:17" x14ac:dyDescent="0.25">
      <c r="A54" s="81"/>
      <c r="B54" s="82"/>
      <c r="C54" s="83"/>
      <c r="D54" s="43" t="s">
        <v>16</v>
      </c>
      <c r="E54" s="57">
        <f>SUM(F54:Q54)</f>
        <v>263871900.34000003</v>
      </c>
      <c r="F54" s="15">
        <v>31209984.91</v>
      </c>
      <c r="G54" s="57">
        <v>31468481.620000001</v>
      </c>
      <c r="H54" s="15">
        <v>33985162.359999999</v>
      </c>
      <c r="I54" s="57">
        <f>I94+1120875.05</f>
        <v>38882681.049999997</v>
      </c>
      <c r="J54" s="57">
        <v>30661240.059999999</v>
      </c>
      <c r="K54" s="57">
        <f>29027398+1180000</f>
        <v>30207398</v>
      </c>
      <c r="L54" s="57">
        <v>34260142.670000002</v>
      </c>
      <c r="M54" s="57">
        <v>33196809.670000002</v>
      </c>
      <c r="N54" s="15">
        <v>0</v>
      </c>
      <c r="O54" s="15">
        <v>0</v>
      </c>
      <c r="P54" s="15">
        <v>0</v>
      </c>
      <c r="Q54" s="15">
        <v>0</v>
      </c>
    </row>
    <row r="55" spans="1:17" ht="22.5" x14ac:dyDescent="0.25">
      <c r="A55" s="81"/>
      <c r="B55" s="82"/>
      <c r="C55" s="83"/>
      <c r="D55" s="43" t="s">
        <v>17</v>
      </c>
      <c r="E55" s="57">
        <f>SUM(F55:Q60)</f>
        <v>0</v>
      </c>
      <c r="F55" s="15">
        <v>0</v>
      </c>
      <c r="G55" s="57">
        <v>0</v>
      </c>
      <c r="H55" s="15">
        <v>0</v>
      </c>
      <c r="I55" s="57">
        <v>0</v>
      </c>
      <c r="J55" s="57">
        <v>0</v>
      </c>
      <c r="K55" s="57">
        <v>0</v>
      </c>
      <c r="L55" s="57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</row>
    <row r="56" spans="1:17" ht="25.5" hidden="1" customHeight="1" x14ac:dyDescent="0.25">
      <c r="A56" s="65" t="s">
        <v>66</v>
      </c>
      <c r="B56" s="66" t="s">
        <v>68</v>
      </c>
      <c r="C56" s="67" t="s">
        <v>67</v>
      </c>
      <c r="D56" s="43" t="s">
        <v>1</v>
      </c>
      <c r="E56" s="57">
        <f t="shared" ref="E56:E60" si="27">F56+G56</f>
        <v>0</v>
      </c>
      <c r="F56" s="15">
        <v>0</v>
      </c>
      <c r="G56" s="57">
        <v>0</v>
      </c>
      <c r="H56" s="15"/>
      <c r="I56" s="57"/>
      <c r="J56" s="57"/>
      <c r="K56" s="57">
        <v>0</v>
      </c>
      <c r="L56" s="57">
        <v>0</v>
      </c>
      <c r="M56" s="15"/>
      <c r="N56" s="15"/>
      <c r="O56" s="15"/>
      <c r="P56" s="15"/>
      <c r="Q56" s="15"/>
    </row>
    <row r="57" spans="1:17" ht="15" hidden="1" customHeight="1" x14ac:dyDescent="0.25">
      <c r="A57" s="81" t="s">
        <v>66</v>
      </c>
      <c r="B57" s="82" t="s">
        <v>65</v>
      </c>
      <c r="C57" s="83" t="s">
        <v>64</v>
      </c>
      <c r="D57" s="43" t="s">
        <v>1</v>
      </c>
      <c r="E57" s="57">
        <f t="shared" si="27"/>
        <v>0</v>
      </c>
      <c r="F57" s="15">
        <f>F58+F59+F60</f>
        <v>0</v>
      </c>
      <c r="G57" s="57">
        <f>G58+G59+G60</f>
        <v>0</v>
      </c>
      <c r="H57" s="15"/>
      <c r="I57" s="57"/>
      <c r="J57" s="57"/>
      <c r="K57" s="57">
        <f>K58+K59+K60</f>
        <v>0</v>
      </c>
      <c r="L57" s="57">
        <f>L58+L59+L60</f>
        <v>0</v>
      </c>
      <c r="M57" s="15"/>
      <c r="N57" s="15"/>
      <c r="O57" s="15"/>
      <c r="P57" s="15"/>
      <c r="Q57" s="15"/>
    </row>
    <row r="58" spans="1:17" ht="15" hidden="1" customHeight="1" x14ac:dyDescent="0.25">
      <c r="A58" s="81"/>
      <c r="B58" s="82"/>
      <c r="C58" s="83"/>
      <c r="D58" s="43" t="s">
        <v>62</v>
      </c>
      <c r="E58" s="57">
        <f t="shared" si="27"/>
        <v>0</v>
      </c>
      <c r="F58" s="15">
        <v>0</v>
      </c>
      <c r="G58" s="57">
        <v>0</v>
      </c>
      <c r="H58" s="15"/>
      <c r="I58" s="57"/>
      <c r="J58" s="57"/>
      <c r="K58" s="57">
        <v>0</v>
      </c>
      <c r="L58" s="57">
        <v>0</v>
      </c>
      <c r="M58" s="15"/>
      <c r="N58" s="15"/>
      <c r="O58" s="15"/>
      <c r="P58" s="15"/>
      <c r="Q58" s="15"/>
    </row>
    <row r="59" spans="1:17" ht="15" hidden="1" customHeight="1" x14ac:dyDescent="0.25">
      <c r="A59" s="81"/>
      <c r="B59" s="82"/>
      <c r="C59" s="83"/>
      <c r="D59" s="43" t="s">
        <v>16</v>
      </c>
      <c r="E59" s="57">
        <f t="shared" si="27"/>
        <v>0</v>
      </c>
      <c r="F59" s="15">
        <v>0</v>
      </c>
      <c r="G59" s="57">
        <v>0</v>
      </c>
      <c r="H59" s="15"/>
      <c r="I59" s="57"/>
      <c r="J59" s="57"/>
      <c r="K59" s="57">
        <v>0</v>
      </c>
      <c r="L59" s="57">
        <v>0</v>
      </c>
      <c r="M59" s="15"/>
      <c r="N59" s="15"/>
      <c r="O59" s="15"/>
      <c r="P59" s="15"/>
      <c r="Q59" s="15"/>
    </row>
    <row r="60" spans="1:17" ht="15" hidden="1" customHeight="1" x14ac:dyDescent="0.25">
      <c r="A60" s="81"/>
      <c r="B60" s="82"/>
      <c r="C60" s="83"/>
      <c r="D60" s="43" t="s">
        <v>63</v>
      </c>
      <c r="E60" s="57">
        <f t="shared" si="27"/>
        <v>0</v>
      </c>
      <c r="F60" s="15">
        <v>0</v>
      </c>
      <c r="G60" s="57">
        <v>0</v>
      </c>
      <c r="H60" s="15"/>
      <c r="I60" s="57"/>
      <c r="J60" s="57"/>
      <c r="K60" s="57">
        <v>0</v>
      </c>
      <c r="L60" s="57">
        <v>0</v>
      </c>
      <c r="M60" s="15"/>
      <c r="N60" s="15"/>
      <c r="O60" s="15"/>
      <c r="P60" s="15"/>
      <c r="Q60" s="15"/>
    </row>
    <row r="61" spans="1:17" ht="15" customHeight="1" x14ac:dyDescent="0.25">
      <c r="A61" s="81" t="s">
        <v>66</v>
      </c>
      <c r="B61" s="82" t="s">
        <v>146</v>
      </c>
      <c r="C61" s="83" t="s">
        <v>142</v>
      </c>
      <c r="D61" s="42" t="s">
        <v>13</v>
      </c>
      <c r="E61" s="57">
        <f t="shared" ref="E61:E105" si="28">SUM(F61:Q61)</f>
        <v>700000</v>
      </c>
      <c r="F61" s="15">
        <f t="shared" ref="F61:L61" si="29">F63+F64+F65</f>
        <v>700000</v>
      </c>
      <c r="G61" s="57">
        <f t="shared" si="29"/>
        <v>0</v>
      </c>
      <c r="H61" s="15">
        <f t="shared" si="29"/>
        <v>0</v>
      </c>
      <c r="I61" s="57">
        <f t="shared" si="29"/>
        <v>0</v>
      </c>
      <c r="J61" s="57">
        <f t="shared" si="29"/>
        <v>0</v>
      </c>
      <c r="K61" s="57">
        <f t="shared" si="29"/>
        <v>0</v>
      </c>
      <c r="L61" s="57">
        <f t="shared" si="29"/>
        <v>0</v>
      </c>
      <c r="M61" s="15">
        <f>M63+M64+M65</f>
        <v>0</v>
      </c>
      <c r="N61" s="15">
        <f>N63+N64+N65</f>
        <v>0</v>
      </c>
      <c r="O61" s="15">
        <f>O63+O64+O65</f>
        <v>0</v>
      </c>
      <c r="P61" s="15">
        <f>P63+P64+P65</f>
        <v>0</v>
      </c>
      <c r="Q61" s="15">
        <f>Q63+Q64+Q65</f>
        <v>0</v>
      </c>
    </row>
    <row r="62" spans="1:17" x14ac:dyDescent="0.25">
      <c r="A62" s="81"/>
      <c r="B62" s="82"/>
      <c r="C62" s="83"/>
      <c r="D62" s="43" t="s">
        <v>14</v>
      </c>
      <c r="E62" s="57">
        <f t="shared" si="28"/>
        <v>0</v>
      </c>
      <c r="F62" s="15">
        <v>0</v>
      </c>
      <c r="G62" s="57">
        <v>0</v>
      </c>
      <c r="H62" s="15">
        <v>0</v>
      </c>
      <c r="I62" s="57">
        <v>0</v>
      </c>
      <c r="J62" s="57">
        <v>0</v>
      </c>
      <c r="K62" s="57">
        <v>0</v>
      </c>
      <c r="L62" s="57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7" ht="22.5" x14ac:dyDescent="0.25">
      <c r="A63" s="81"/>
      <c r="B63" s="82"/>
      <c r="C63" s="83"/>
      <c r="D63" s="43" t="s">
        <v>15</v>
      </c>
      <c r="E63" s="57">
        <f t="shared" si="28"/>
        <v>0</v>
      </c>
      <c r="F63" s="15">
        <v>0</v>
      </c>
      <c r="G63" s="57">
        <v>0</v>
      </c>
      <c r="H63" s="15">
        <v>0</v>
      </c>
      <c r="I63" s="57">
        <v>0</v>
      </c>
      <c r="J63" s="57">
        <v>0</v>
      </c>
      <c r="K63" s="57">
        <v>0</v>
      </c>
      <c r="L63" s="57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</row>
    <row r="64" spans="1:17" x14ac:dyDescent="0.25">
      <c r="A64" s="81"/>
      <c r="B64" s="82"/>
      <c r="C64" s="83"/>
      <c r="D64" s="43" t="s">
        <v>16</v>
      </c>
      <c r="E64" s="57">
        <f t="shared" si="28"/>
        <v>700000</v>
      </c>
      <c r="F64" s="15">
        <v>700000</v>
      </c>
      <c r="G64" s="57">
        <v>0</v>
      </c>
      <c r="H64" s="15">
        <v>0</v>
      </c>
      <c r="I64" s="57">
        <v>0</v>
      </c>
      <c r="J64" s="57">
        <v>0</v>
      </c>
      <c r="K64" s="57">
        <v>0</v>
      </c>
      <c r="L64" s="57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</row>
    <row r="65" spans="1:18" ht="22.5" x14ac:dyDescent="0.25">
      <c r="A65" s="81"/>
      <c r="B65" s="82"/>
      <c r="C65" s="83"/>
      <c r="D65" s="43" t="s">
        <v>17</v>
      </c>
      <c r="E65" s="57">
        <f t="shared" si="28"/>
        <v>0</v>
      </c>
      <c r="F65" s="15">
        <v>0</v>
      </c>
      <c r="G65" s="57">
        <v>0</v>
      </c>
      <c r="H65" s="15">
        <v>0</v>
      </c>
      <c r="I65" s="57">
        <v>0</v>
      </c>
      <c r="J65" s="57">
        <v>0</v>
      </c>
      <c r="K65" s="57">
        <v>0</v>
      </c>
      <c r="L65" s="57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77"/>
    </row>
    <row r="66" spans="1:18" ht="15" customHeight="1" x14ac:dyDescent="0.25">
      <c r="A66" s="93"/>
      <c r="B66" s="82" t="s">
        <v>111</v>
      </c>
      <c r="C66" s="91"/>
      <c r="D66" s="42" t="s">
        <v>13</v>
      </c>
      <c r="E66" s="57">
        <f t="shared" si="28"/>
        <v>264571900.34000003</v>
      </c>
      <c r="F66" s="15">
        <f t="shared" ref="F66:Q66" si="30">F68+F69+F70</f>
        <v>31909984.91</v>
      </c>
      <c r="G66" s="57">
        <f t="shared" si="30"/>
        <v>31468481.620000001</v>
      </c>
      <c r="H66" s="15">
        <f t="shared" si="30"/>
        <v>33985162.359999999</v>
      </c>
      <c r="I66" s="57">
        <f t="shared" si="30"/>
        <v>38882681.049999997</v>
      </c>
      <c r="J66" s="57">
        <f t="shared" si="30"/>
        <v>30661240.059999999</v>
      </c>
      <c r="K66" s="57">
        <f t="shared" si="30"/>
        <v>30207398</v>
      </c>
      <c r="L66" s="57">
        <f t="shared" si="30"/>
        <v>34260142.670000002</v>
      </c>
      <c r="M66" s="15">
        <f t="shared" si="30"/>
        <v>33196809.670000002</v>
      </c>
      <c r="N66" s="15">
        <f t="shared" si="30"/>
        <v>0</v>
      </c>
      <c r="O66" s="15">
        <f t="shared" si="30"/>
        <v>0</v>
      </c>
      <c r="P66" s="15">
        <f t="shared" si="30"/>
        <v>0</v>
      </c>
      <c r="Q66" s="15">
        <f t="shared" si="30"/>
        <v>0</v>
      </c>
    </row>
    <row r="67" spans="1:18" ht="15" customHeight="1" x14ac:dyDescent="0.25">
      <c r="A67" s="93"/>
      <c r="B67" s="82"/>
      <c r="C67" s="91"/>
      <c r="D67" s="43" t="s">
        <v>14</v>
      </c>
      <c r="E67" s="57">
        <f t="shared" si="28"/>
        <v>0</v>
      </c>
      <c r="F67" s="15">
        <v>0</v>
      </c>
      <c r="G67" s="57">
        <v>0</v>
      </c>
      <c r="H67" s="15">
        <v>0</v>
      </c>
      <c r="I67" s="57">
        <v>0</v>
      </c>
      <c r="J67" s="57">
        <v>0</v>
      </c>
      <c r="K67" s="57">
        <v>0</v>
      </c>
      <c r="L67" s="57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</row>
    <row r="68" spans="1:18" ht="22.5" x14ac:dyDescent="0.25">
      <c r="A68" s="93"/>
      <c r="B68" s="82"/>
      <c r="C68" s="91"/>
      <c r="D68" s="43" t="s">
        <v>15</v>
      </c>
      <c r="E68" s="57">
        <f t="shared" si="28"/>
        <v>0</v>
      </c>
      <c r="F68" s="15">
        <f t="shared" ref="F68:Q68" si="31">F53+F58</f>
        <v>0</v>
      </c>
      <c r="G68" s="57">
        <f t="shared" si="31"/>
        <v>0</v>
      </c>
      <c r="H68" s="15">
        <f t="shared" si="31"/>
        <v>0</v>
      </c>
      <c r="I68" s="57">
        <f t="shared" si="31"/>
        <v>0</v>
      </c>
      <c r="J68" s="57">
        <f t="shared" si="31"/>
        <v>0</v>
      </c>
      <c r="K68" s="57">
        <f t="shared" si="31"/>
        <v>0</v>
      </c>
      <c r="L68" s="57">
        <f t="shared" si="31"/>
        <v>0</v>
      </c>
      <c r="M68" s="15">
        <f t="shared" si="31"/>
        <v>0</v>
      </c>
      <c r="N68" s="15">
        <f t="shared" si="31"/>
        <v>0</v>
      </c>
      <c r="O68" s="15">
        <f t="shared" si="31"/>
        <v>0</v>
      </c>
      <c r="P68" s="15">
        <f t="shared" si="31"/>
        <v>0</v>
      </c>
      <c r="Q68" s="15">
        <f t="shared" si="31"/>
        <v>0</v>
      </c>
    </row>
    <row r="69" spans="1:18" ht="15" customHeight="1" x14ac:dyDescent="0.25">
      <c r="A69" s="93"/>
      <c r="B69" s="82"/>
      <c r="C69" s="91"/>
      <c r="D69" s="43" t="s">
        <v>16</v>
      </c>
      <c r="E69" s="57">
        <f t="shared" si="28"/>
        <v>264571900.34000003</v>
      </c>
      <c r="F69" s="15">
        <f>F54+F64</f>
        <v>31909984.91</v>
      </c>
      <c r="G69" s="57">
        <f>G54+G64</f>
        <v>31468481.620000001</v>
      </c>
      <c r="H69" s="15">
        <f>H54+H64</f>
        <v>33985162.359999999</v>
      </c>
      <c r="I69" s="57">
        <f>I54+I64</f>
        <v>38882681.049999997</v>
      </c>
      <c r="J69" s="57">
        <f t="shared" ref="J69" si="32">J54+J64</f>
        <v>30661240.059999999</v>
      </c>
      <c r="K69" s="57">
        <f>K54+K64</f>
        <v>30207398</v>
      </c>
      <c r="L69" s="57">
        <f>L54+L64</f>
        <v>34260142.670000002</v>
      </c>
      <c r="M69" s="15">
        <f t="shared" ref="M69:Q69" si="33">M54+M64</f>
        <v>33196809.670000002</v>
      </c>
      <c r="N69" s="15">
        <f t="shared" si="33"/>
        <v>0</v>
      </c>
      <c r="O69" s="15">
        <f t="shared" si="33"/>
        <v>0</v>
      </c>
      <c r="P69" s="15">
        <f t="shared" si="33"/>
        <v>0</v>
      </c>
      <c r="Q69" s="15">
        <f t="shared" si="33"/>
        <v>0</v>
      </c>
    </row>
    <row r="70" spans="1:18" ht="22.5" x14ac:dyDescent="0.25">
      <c r="A70" s="93"/>
      <c r="B70" s="82"/>
      <c r="C70" s="91"/>
      <c r="D70" s="43" t="s">
        <v>17</v>
      </c>
      <c r="E70" s="57">
        <f t="shared" si="28"/>
        <v>0</v>
      </c>
      <c r="F70" s="15">
        <f t="shared" ref="F70:Q70" si="34">F55+F60</f>
        <v>0</v>
      </c>
      <c r="G70" s="57">
        <f t="shared" si="34"/>
        <v>0</v>
      </c>
      <c r="H70" s="15">
        <f t="shared" si="34"/>
        <v>0</v>
      </c>
      <c r="I70" s="57">
        <f t="shared" si="34"/>
        <v>0</v>
      </c>
      <c r="J70" s="57">
        <f t="shared" si="34"/>
        <v>0</v>
      </c>
      <c r="K70" s="57">
        <f t="shared" si="34"/>
        <v>0</v>
      </c>
      <c r="L70" s="57">
        <f t="shared" si="34"/>
        <v>0</v>
      </c>
      <c r="M70" s="15">
        <f t="shared" si="34"/>
        <v>0</v>
      </c>
      <c r="N70" s="15">
        <f t="shared" si="34"/>
        <v>0</v>
      </c>
      <c r="O70" s="15">
        <f t="shared" si="34"/>
        <v>0</v>
      </c>
      <c r="P70" s="15">
        <f t="shared" si="34"/>
        <v>0</v>
      </c>
      <c r="Q70" s="15">
        <f t="shared" si="34"/>
        <v>0</v>
      </c>
      <c r="R70" s="77"/>
    </row>
    <row r="71" spans="1:18" x14ac:dyDescent="0.25">
      <c r="A71" s="92" t="s">
        <v>86</v>
      </c>
      <c r="B71" s="92"/>
      <c r="C71" s="93"/>
      <c r="D71" s="42" t="s">
        <v>13</v>
      </c>
      <c r="E71" s="63">
        <f t="shared" si="28"/>
        <v>402739643.56</v>
      </c>
      <c r="F71" s="61">
        <f>F72+F73+F74</f>
        <v>49761363.100000001</v>
      </c>
      <c r="G71" s="62">
        <f>G66+G45+G19</f>
        <v>40566491.520000003</v>
      </c>
      <c r="H71" s="61">
        <f>H72+H73+H74</f>
        <v>40421999.509999998</v>
      </c>
      <c r="I71" s="62">
        <f>I72+I73+I74</f>
        <v>68018176.569999993</v>
      </c>
      <c r="J71" s="62">
        <f>J72+J73+J74</f>
        <v>37680974.859999999</v>
      </c>
      <c r="K71" s="62">
        <f>K72+K73+K74</f>
        <v>67998363</v>
      </c>
      <c r="L71" s="62">
        <f>L66+L45+L19</f>
        <v>52870304</v>
      </c>
      <c r="M71" s="61">
        <f>M72+M73+M74</f>
        <v>45421971</v>
      </c>
      <c r="N71" s="61">
        <f>N72+N73+N74</f>
        <v>0</v>
      </c>
      <c r="O71" s="61">
        <f>O72+O73+O74</f>
        <v>0</v>
      </c>
      <c r="P71" s="61">
        <f>P72+P73+P74</f>
        <v>0</v>
      </c>
      <c r="Q71" s="61">
        <f>Q72+Q73+Q74</f>
        <v>0</v>
      </c>
    </row>
    <row r="72" spans="1:18" ht="22.5" customHeight="1" x14ac:dyDescent="0.25">
      <c r="A72" s="92"/>
      <c r="B72" s="92"/>
      <c r="C72" s="93"/>
      <c r="D72" s="43" t="s">
        <v>15</v>
      </c>
      <c r="E72" s="58">
        <f t="shared" si="28"/>
        <v>30846700</v>
      </c>
      <c r="F72" s="70">
        <f t="shared" ref="F72:Q72" si="35">F68+F47+F21</f>
        <v>7961700</v>
      </c>
      <c r="G72" s="71">
        <f t="shared" si="35"/>
        <v>0</v>
      </c>
      <c r="H72" s="70">
        <f t="shared" si="35"/>
        <v>0</v>
      </c>
      <c r="I72" s="71">
        <f t="shared" si="35"/>
        <v>0</v>
      </c>
      <c r="J72" s="71">
        <f t="shared" si="35"/>
        <v>0</v>
      </c>
      <c r="K72" s="78">
        <f t="shared" si="35"/>
        <v>16500000</v>
      </c>
      <c r="L72" s="71">
        <f t="shared" si="35"/>
        <v>6385000</v>
      </c>
      <c r="M72" s="70">
        <f t="shared" si="35"/>
        <v>0</v>
      </c>
      <c r="N72" s="70">
        <f t="shared" si="35"/>
        <v>0</v>
      </c>
      <c r="O72" s="70">
        <f t="shared" si="35"/>
        <v>0</v>
      </c>
      <c r="P72" s="70">
        <f t="shared" si="35"/>
        <v>0</v>
      </c>
      <c r="Q72" s="70">
        <f t="shared" si="35"/>
        <v>0</v>
      </c>
      <c r="R72" s="77"/>
    </row>
    <row r="73" spans="1:18" x14ac:dyDescent="0.25">
      <c r="A73" s="92"/>
      <c r="B73" s="92"/>
      <c r="C73" s="93"/>
      <c r="D73" s="43" t="s">
        <v>16</v>
      </c>
      <c r="E73" s="57">
        <f t="shared" si="28"/>
        <v>371892943.56</v>
      </c>
      <c r="F73" s="70">
        <f>F69+F48+F22</f>
        <v>41799663.100000001</v>
      </c>
      <c r="G73" s="71">
        <f t="shared" ref="G73:L73" si="36">G22+G48+G69</f>
        <v>40566491.520000003</v>
      </c>
      <c r="H73" s="70">
        <f t="shared" si="36"/>
        <v>40421999.509999998</v>
      </c>
      <c r="I73" s="71">
        <f t="shared" si="36"/>
        <v>68018176.569999993</v>
      </c>
      <c r="J73" s="71">
        <f t="shared" si="36"/>
        <v>37680974.859999999</v>
      </c>
      <c r="K73" s="78">
        <f t="shared" si="36"/>
        <v>51498363</v>
      </c>
      <c r="L73" s="71">
        <f t="shared" si="36"/>
        <v>46485304</v>
      </c>
      <c r="M73" s="70">
        <f t="shared" ref="M73:Q74" si="37">M69+M48+M22</f>
        <v>45421971</v>
      </c>
      <c r="N73" s="70">
        <f t="shared" si="37"/>
        <v>0</v>
      </c>
      <c r="O73" s="70">
        <f t="shared" si="37"/>
        <v>0</v>
      </c>
      <c r="P73" s="70">
        <f t="shared" si="37"/>
        <v>0</v>
      </c>
      <c r="Q73" s="70">
        <f t="shared" si="37"/>
        <v>0</v>
      </c>
      <c r="R73" s="77"/>
    </row>
    <row r="74" spans="1:18" ht="22.5" x14ac:dyDescent="0.25">
      <c r="A74" s="92"/>
      <c r="B74" s="92"/>
      <c r="C74" s="93"/>
      <c r="D74" s="43" t="s">
        <v>17</v>
      </c>
      <c r="E74" s="57">
        <f t="shared" si="28"/>
        <v>0</v>
      </c>
      <c r="F74" s="70">
        <f>F70+F49+F23</f>
        <v>0</v>
      </c>
      <c r="G74" s="71">
        <f t="shared" ref="G74:L74" si="38">G70+G49+G23</f>
        <v>0</v>
      </c>
      <c r="H74" s="70">
        <f t="shared" si="38"/>
        <v>0</v>
      </c>
      <c r="I74" s="71">
        <f t="shared" si="38"/>
        <v>0</v>
      </c>
      <c r="J74" s="71">
        <f t="shared" si="38"/>
        <v>0</v>
      </c>
      <c r="K74" s="78">
        <f t="shared" si="38"/>
        <v>0</v>
      </c>
      <c r="L74" s="71">
        <f t="shared" si="38"/>
        <v>0</v>
      </c>
      <c r="M74" s="70">
        <f t="shared" si="37"/>
        <v>0</v>
      </c>
      <c r="N74" s="70">
        <f t="shared" si="37"/>
        <v>0</v>
      </c>
      <c r="O74" s="70">
        <f t="shared" si="37"/>
        <v>0</v>
      </c>
      <c r="P74" s="70">
        <f t="shared" si="37"/>
        <v>0</v>
      </c>
      <c r="Q74" s="70">
        <f t="shared" si="37"/>
        <v>0</v>
      </c>
    </row>
    <row r="75" spans="1:18" ht="15" customHeight="1" x14ac:dyDescent="0.25">
      <c r="A75" s="94" t="s">
        <v>103</v>
      </c>
      <c r="B75" s="95"/>
      <c r="C75" s="103"/>
      <c r="D75" s="42" t="s">
        <v>13</v>
      </c>
      <c r="E75" s="57">
        <f t="shared" si="28"/>
        <v>2606780.63</v>
      </c>
      <c r="F75" s="15">
        <f>SUM(F77:F78)</f>
        <v>2606780.63</v>
      </c>
      <c r="G75" s="57">
        <f t="shared" ref="G75:K75" si="39">SUM(G77:G78)</f>
        <v>0</v>
      </c>
      <c r="H75" s="15">
        <f t="shared" si="39"/>
        <v>0</v>
      </c>
      <c r="I75" s="57">
        <f t="shared" si="39"/>
        <v>0</v>
      </c>
      <c r="J75" s="57">
        <f t="shared" si="39"/>
        <v>0</v>
      </c>
      <c r="K75" s="57">
        <f t="shared" si="39"/>
        <v>0</v>
      </c>
      <c r="L75" s="57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8" ht="13.5" customHeight="1" x14ac:dyDescent="0.25">
      <c r="A76" s="96"/>
      <c r="B76" s="97"/>
      <c r="C76" s="104"/>
      <c r="D76" s="43" t="s">
        <v>14</v>
      </c>
      <c r="E76" s="57">
        <f t="shared" si="28"/>
        <v>0</v>
      </c>
      <c r="F76" s="15">
        <v>0</v>
      </c>
      <c r="G76" s="57">
        <v>0</v>
      </c>
      <c r="H76" s="15">
        <v>0</v>
      </c>
      <c r="I76" s="57">
        <v>0</v>
      </c>
      <c r="J76" s="57">
        <v>0</v>
      </c>
      <c r="K76" s="57">
        <v>0</v>
      </c>
      <c r="L76" s="57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8" ht="22.5" x14ac:dyDescent="0.25">
      <c r="A77" s="96"/>
      <c r="B77" s="97"/>
      <c r="C77" s="104"/>
      <c r="D77" s="43" t="s">
        <v>15</v>
      </c>
      <c r="E77" s="57">
        <f t="shared" si="28"/>
        <v>0</v>
      </c>
      <c r="F77" s="15">
        <f t="shared" ref="F77:J77" si="40">SUM(G77:N77)</f>
        <v>0</v>
      </c>
      <c r="G77" s="57">
        <f t="shared" si="40"/>
        <v>0</v>
      </c>
      <c r="H77" s="15">
        <f t="shared" si="40"/>
        <v>0</v>
      </c>
      <c r="I77" s="57">
        <f t="shared" si="40"/>
        <v>0</v>
      </c>
      <c r="J77" s="57">
        <f t="shared" si="40"/>
        <v>0</v>
      </c>
      <c r="K77" s="57">
        <v>0</v>
      </c>
      <c r="L77" s="57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</row>
    <row r="78" spans="1:18" x14ac:dyDescent="0.25">
      <c r="A78" s="96"/>
      <c r="B78" s="97"/>
      <c r="C78" s="104"/>
      <c r="D78" s="43" t="s">
        <v>16</v>
      </c>
      <c r="E78" s="57">
        <f t="shared" si="28"/>
        <v>2606780.63</v>
      </c>
      <c r="F78" s="53">
        <v>2606780.63</v>
      </c>
      <c r="G78" s="57">
        <v>0</v>
      </c>
      <c r="H78" s="15">
        <v>0</v>
      </c>
      <c r="I78" s="57">
        <v>0</v>
      </c>
      <c r="J78" s="57">
        <v>0</v>
      </c>
      <c r="K78" s="57">
        <v>0</v>
      </c>
      <c r="L78" s="57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8" ht="22.5" x14ac:dyDescent="0.25">
      <c r="A79" s="98"/>
      <c r="B79" s="99"/>
      <c r="C79" s="105"/>
      <c r="D79" s="43" t="s">
        <v>17</v>
      </c>
      <c r="E79" s="57">
        <f t="shared" si="28"/>
        <v>0</v>
      </c>
      <c r="F79" s="15">
        <v>0</v>
      </c>
      <c r="G79" s="57">
        <v>0</v>
      </c>
      <c r="H79" s="15">
        <v>0</v>
      </c>
      <c r="I79" s="57">
        <v>0</v>
      </c>
      <c r="J79" s="57">
        <v>0</v>
      </c>
      <c r="K79" s="57">
        <v>0</v>
      </c>
      <c r="L79" s="57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8" ht="15" customHeight="1" x14ac:dyDescent="0.25">
      <c r="A80" s="94" t="s">
        <v>61</v>
      </c>
      <c r="B80" s="95"/>
      <c r="C80" s="100"/>
      <c r="D80" s="42" t="s">
        <v>13</v>
      </c>
      <c r="E80" s="57">
        <f t="shared" si="28"/>
        <v>400132862.93000001</v>
      </c>
      <c r="F80" s="15">
        <f t="shared" ref="F80:M80" si="41">F71-F75</f>
        <v>47154582.469999999</v>
      </c>
      <c r="G80" s="57">
        <f t="shared" si="41"/>
        <v>40566491.520000003</v>
      </c>
      <c r="H80" s="15">
        <f t="shared" si="41"/>
        <v>40421999.509999998</v>
      </c>
      <c r="I80" s="57">
        <f t="shared" si="41"/>
        <v>68018176.569999993</v>
      </c>
      <c r="J80" s="57">
        <f t="shared" si="41"/>
        <v>37680974.859999999</v>
      </c>
      <c r="K80" s="57">
        <f t="shared" si="41"/>
        <v>67998363</v>
      </c>
      <c r="L80" s="57">
        <f t="shared" si="41"/>
        <v>52870304</v>
      </c>
      <c r="M80" s="57">
        <f t="shared" si="41"/>
        <v>45421971</v>
      </c>
      <c r="N80" s="15">
        <v>0</v>
      </c>
      <c r="O80" s="15">
        <v>0</v>
      </c>
      <c r="P80" s="15">
        <v>0</v>
      </c>
      <c r="Q80" s="15">
        <v>0</v>
      </c>
    </row>
    <row r="81" spans="1:19" x14ac:dyDescent="0.25">
      <c r="A81" s="96"/>
      <c r="B81" s="97"/>
      <c r="C81" s="101"/>
      <c r="D81" s="42" t="s">
        <v>14</v>
      </c>
      <c r="E81" s="57">
        <f t="shared" si="28"/>
        <v>0</v>
      </c>
      <c r="F81" s="15">
        <v>0</v>
      </c>
      <c r="G81" s="57">
        <v>0</v>
      </c>
      <c r="H81" s="15">
        <v>0</v>
      </c>
      <c r="I81" s="57">
        <v>0</v>
      </c>
      <c r="J81" s="57">
        <v>0</v>
      </c>
      <c r="K81" s="57">
        <v>0</v>
      </c>
      <c r="L81" s="57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</row>
    <row r="82" spans="1:19" ht="22.5" x14ac:dyDescent="0.25">
      <c r="A82" s="96"/>
      <c r="B82" s="97"/>
      <c r="C82" s="101"/>
      <c r="D82" s="42" t="s">
        <v>15</v>
      </c>
      <c r="E82" s="57">
        <f t="shared" si="28"/>
        <v>7961700</v>
      </c>
      <c r="F82" s="15">
        <f>F72-F77</f>
        <v>7961700</v>
      </c>
      <c r="G82" s="57">
        <f>G72-G77</f>
        <v>0</v>
      </c>
      <c r="H82" s="15">
        <f t="shared" ref="H82:J82" si="42">H72-H77</f>
        <v>0</v>
      </c>
      <c r="I82" s="57">
        <f t="shared" si="42"/>
        <v>0</v>
      </c>
      <c r="J82" s="57">
        <f t="shared" si="42"/>
        <v>0</v>
      </c>
      <c r="K82" s="57">
        <v>0</v>
      </c>
      <c r="L82" s="57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S82" s="52"/>
    </row>
    <row r="83" spans="1:19" ht="15" customHeight="1" x14ac:dyDescent="0.25">
      <c r="A83" s="96"/>
      <c r="B83" s="97"/>
      <c r="C83" s="101"/>
      <c r="D83" s="42" t="s">
        <v>16</v>
      </c>
      <c r="E83" s="57">
        <f t="shared" si="28"/>
        <v>369286162.93000001</v>
      </c>
      <c r="F83" s="15">
        <f>F73-F78</f>
        <v>39192882.469999999</v>
      </c>
      <c r="G83" s="57">
        <f t="shared" ref="G83:M83" si="43">G73-G78</f>
        <v>40566491.520000003</v>
      </c>
      <c r="H83" s="15">
        <f t="shared" si="43"/>
        <v>40421999.509999998</v>
      </c>
      <c r="I83" s="57">
        <f>I73-I78</f>
        <v>68018176.569999993</v>
      </c>
      <c r="J83" s="57">
        <f t="shared" si="43"/>
        <v>37680974.859999999</v>
      </c>
      <c r="K83" s="57">
        <f t="shared" si="43"/>
        <v>51498363</v>
      </c>
      <c r="L83" s="57">
        <f t="shared" si="43"/>
        <v>46485304</v>
      </c>
      <c r="M83" s="57">
        <f t="shared" si="43"/>
        <v>45421971</v>
      </c>
      <c r="N83" s="15">
        <v>0</v>
      </c>
      <c r="O83" s="15">
        <v>0</v>
      </c>
      <c r="P83" s="15">
        <v>0</v>
      </c>
      <c r="Q83" s="15">
        <v>0</v>
      </c>
    </row>
    <row r="84" spans="1:19" ht="22.5" x14ac:dyDescent="0.25">
      <c r="A84" s="98"/>
      <c r="B84" s="99"/>
      <c r="C84" s="102"/>
      <c r="D84" s="42" t="s">
        <v>17</v>
      </c>
      <c r="E84" s="57">
        <f t="shared" si="28"/>
        <v>0</v>
      </c>
      <c r="F84" s="15">
        <v>0</v>
      </c>
      <c r="G84" s="57">
        <v>0</v>
      </c>
      <c r="H84" s="15">
        <v>0</v>
      </c>
      <c r="I84" s="57">
        <v>0</v>
      </c>
      <c r="J84" s="57">
        <v>0</v>
      </c>
      <c r="K84" s="57">
        <v>0</v>
      </c>
      <c r="L84" s="57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</row>
    <row r="85" spans="1:19" ht="15" customHeight="1" x14ac:dyDescent="0.25">
      <c r="A85" s="106" t="s">
        <v>19</v>
      </c>
      <c r="B85" s="107"/>
      <c r="C85" s="68"/>
      <c r="D85" s="45"/>
      <c r="E85" s="57">
        <f t="shared" si="28"/>
        <v>0</v>
      </c>
      <c r="F85" s="15"/>
      <c r="G85" s="57"/>
      <c r="H85" s="15"/>
      <c r="I85" s="57"/>
      <c r="J85" s="57"/>
      <c r="K85" s="57"/>
      <c r="L85" s="57"/>
      <c r="M85" s="15"/>
      <c r="N85" s="15"/>
      <c r="O85" s="15"/>
      <c r="P85" s="15"/>
      <c r="Q85" s="15"/>
    </row>
    <row r="86" spans="1:19" ht="15" customHeight="1" x14ac:dyDescent="0.25">
      <c r="A86" s="94" t="s">
        <v>152</v>
      </c>
      <c r="B86" s="95"/>
      <c r="C86" s="88" t="s">
        <v>139</v>
      </c>
      <c r="D86" s="42" t="s">
        <v>13</v>
      </c>
      <c r="E86" s="57">
        <f t="shared" si="28"/>
        <v>50245027.329999998</v>
      </c>
      <c r="F86" s="15">
        <f>SUM(F87:F90)</f>
        <v>7105749.2199999997</v>
      </c>
      <c r="G86" s="57">
        <f t="shared" ref="G86:H86" si="44">SUM(G87:G90)</f>
        <v>8274060.96</v>
      </c>
      <c r="H86" s="15">
        <f t="shared" si="44"/>
        <v>2741806.12</v>
      </c>
      <c r="I86" s="57">
        <f>SUM(I87:I90)</f>
        <v>6104770.5699999994</v>
      </c>
      <c r="J86" s="57">
        <f>SUM(J87:J90)</f>
        <v>6999734.7999999998</v>
      </c>
      <c r="K86" s="57">
        <f>SUM(K87:K90)</f>
        <v>4978583</v>
      </c>
      <c r="L86" s="57">
        <f t="shared" ref="L86:M86" si="45">SUM(L87:L90)</f>
        <v>7020161.3300000001</v>
      </c>
      <c r="M86" s="15">
        <f t="shared" si="45"/>
        <v>7020161.3300000001</v>
      </c>
      <c r="N86" s="15">
        <f>SUM(N87:N90)</f>
        <v>0</v>
      </c>
      <c r="O86" s="15">
        <f t="shared" ref="O86:Q86" si="46">SUM(O87:O90)</f>
        <v>0</v>
      </c>
      <c r="P86" s="15">
        <f>SUM(P87:P90)</f>
        <v>0</v>
      </c>
      <c r="Q86" s="15">
        <f t="shared" si="46"/>
        <v>0</v>
      </c>
    </row>
    <row r="87" spans="1:19" x14ac:dyDescent="0.25">
      <c r="A87" s="96"/>
      <c r="B87" s="97"/>
      <c r="C87" s="89"/>
      <c r="D87" s="42" t="s">
        <v>14</v>
      </c>
      <c r="E87" s="57">
        <f t="shared" si="28"/>
        <v>0</v>
      </c>
      <c r="F87" s="15">
        <v>0</v>
      </c>
      <c r="G87" s="57">
        <v>0</v>
      </c>
      <c r="H87" s="15">
        <v>0</v>
      </c>
      <c r="I87" s="57">
        <v>0</v>
      </c>
      <c r="J87" s="57">
        <v>0</v>
      </c>
      <c r="K87" s="57">
        <v>0</v>
      </c>
      <c r="L87" s="57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9" ht="22.5" x14ac:dyDescent="0.25">
      <c r="A88" s="96"/>
      <c r="B88" s="97"/>
      <c r="C88" s="89"/>
      <c r="D88" s="42" t="s">
        <v>15</v>
      </c>
      <c r="E88" s="57">
        <f t="shared" si="28"/>
        <v>0</v>
      </c>
      <c r="F88" s="15">
        <v>0</v>
      </c>
      <c r="G88" s="57">
        <v>0</v>
      </c>
      <c r="H88" s="15">
        <v>0</v>
      </c>
      <c r="I88" s="57">
        <v>0</v>
      </c>
      <c r="J88" s="57">
        <v>0</v>
      </c>
      <c r="K88" s="57">
        <v>0</v>
      </c>
      <c r="L88" s="57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</row>
    <row r="89" spans="1:19" ht="15" customHeight="1" x14ac:dyDescent="0.25">
      <c r="A89" s="96"/>
      <c r="B89" s="97"/>
      <c r="C89" s="89"/>
      <c r="D89" s="42" t="s">
        <v>16</v>
      </c>
      <c r="E89" s="57">
        <f t="shared" si="28"/>
        <v>50245027.329999998</v>
      </c>
      <c r="F89" s="15">
        <f>F14+241891.66</f>
        <v>7105749.2199999997</v>
      </c>
      <c r="G89" s="57">
        <v>8274060.96</v>
      </c>
      <c r="H89" s="15">
        <v>2741806.12</v>
      </c>
      <c r="I89" s="57">
        <f>I14+1120875.05</f>
        <v>6104770.5699999994</v>
      </c>
      <c r="J89" s="57">
        <f>J14+1180000</f>
        <v>6999734.7999999998</v>
      </c>
      <c r="K89" s="57">
        <f>K14+1180000</f>
        <v>4978583</v>
      </c>
      <c r="L89" s="57">
        <f>L14+1180000</f>
        <v>7020161.3300000001</v>
      </c>
      <c r="M89" s="15">
        <f>M17+1180000</f>
        <v>7020161.3300000001</v>
      </c>
      <c r="N89" s="15">
        <f>N17</f>
        <v>0</v>
      </c>
      <c r="O89" s="15">
        <f>O17</f>
        <v>0</v>
      </c>
      <c r="P89" s="15">
        <f>P17</f>
        <v>0</v>
      </c>
      <c r="Q89" s="15">
        <f>Q17</f>
        <v>0</v>
      </c>
    </row>
    <row r="90" spans="1:19" ht="22.5" x14ac:dyDescent="0.25">
      <c r="A90" s="98"/>
      <c r="B90" s="99"/>
      <c r="C90" s="90"/>
      <c r="D90" s="42" t="s">
        <v>17</v>
      </c>
      <c r="E90" s="57">
        <f t="shared" si="28"/>
        <v>0</v>
      </c>
      <c r="F90" s="15">
        <v>0</v>
      </c>
      <c r="G90" s="57">
        <v>0</v>
      </c>
      <c r="H90" s="15">
        <v>0</v>
      </c>
      <c r="I90" s="57">
        <v>0</v>
      </c>
      <c r="J90" s="57">
        <v>0</v>
      </c>
      <c r="K90" s="57">
        <v>0</v>
      </c>
      <c r="L90" s="57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9" ht="15" customHeight="1" x14ac:dyDescent="0.25">
      <c r="A91" s="94" t="s">
        <v>153</v>
      </c>
      <c r="B91" s="95"/>
      <c r="C91" s="88" t="s">
        <v>142</v>
      </c>
      <c r="D91" s="42" t="s">
        <v>13</v>
      </c>
      <c r="E91" s="57">
        <f t="shared" si="28"/>
        <v>256658328.61000001</v>
      </c>
      <c r="F91" s="15">
        <f>SUM(F92:F95)</f>
        <v>31270488.73</v>
      </c>
      <c r="G91" s="57">
        <f t="shared" ref="G91:J91" si="47">SUM(G92:G95)</f>
        <v>30501938.559999999</v>
      </c>
      <c r="H91" s="15">
        <f t="shared" si="47"/>
        <v>33518504.920000002</v>
      </c>
      <c r="I91" s="57">
        <f t="shared" si="47"/>
        <v>37761806</v>
      </c>
      <c r="J91" s="57">
        <f t="shared" si="47"/>
        <v>29481240.059999999</v>
      </c>
      <c r="K91" s="57">
        <f>SUM(K92:K95)</f>
        <v>29027398</v>
      </c>
      <c r="L91" s="57">
        <f t="shared" ref="L91:Q91" si="48">SUM(L92:L95)</f>
        <v>33080142.670000002</v>
      </c>
      <c r="M91" s="15">
        <f t="shared" si="48"/>
        <v>32016809.670000002</v>
      </c>
      <c r="N91" s="15">
        <f t="shared" si="48"/>
        <v>0</v>
      </c>
      <c r="O91" s="15">
        <f t="shared" si="48"/>
        <v>0</v>
      </c>
      <c r="P91" s="15">
        <f t="shared" si="48"/>
        <v>0</v>
      </c>
      <c r="Q91" s="15">
        <f t="shared" si="48"/>
        <v>0</v>
      </c>
    </row>
    <row r="92" spans="1:19" x14ac:dyDescent="0.25">
      <c r="A92" s="96"/>
      <c r="B92" s="97"/>
      <c r="C92" s="89"/>
      <c r="D92" s="42" t="s">
        <v>14</v>
      </c>
      <c r="E92" s="57">
        <f t="shared" si="28"/>
        <v>0</v>
      </c>
      <c r="F92" s="15">
        <v>0</v>
      </c>
      <c r="G92" s="57">
        <v>0</v>
      </c>
      <c r="H92" s="15">
        <v>0</v>
      </c>
      <c r="I92" s="57">
        <v>0</v>
      </c>
      <c r="J92" s="57">
        <v>0</v>
      </c>
      <c r="K92" s="57">
        <v>0</v>
      </c>
      <c r="L92" s="57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9" ht="22.5" x14ac:dyDescent="0.25">
      <c r="A93" s="96"/>
      <c r="B93" s="97"/>
      <c r="C93" s="89"/>
      <c r="D93" s="42" t="s">
        <v>15</v>
      </c>
      <c r="E93" s="57">
        <f t="shared" si="28"/>
        <v>0</v>
      </c>
      <c r="F93" s="15">
        <v>0</v>
      </c>
      <c r="G93" s="57">
        <v>0</v>
      </c>
      <c r="H93" s="15">
        <v>0</v>
      </c>
      <c r="I93" s="57">
        <v>0</v>
      </c>
      <c r="J93" s="57">
        <v>0</v>
      </c>
      <c r="K93" s="57">
        <v>0</v>
      </c>
      <c r="L93" s="57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77"/>
    </row>
    <row r="94" spans="1:19" ht="15.75" customHeight="1" x14ac:dyDescent="0.25">
      <c r="A94" s="96"/>
      <c r="B94" s="97"/>
      <c r="C94" s="89"/>
      <c r="D94" s="42" t="s">
        <v>16</v>
      </c>
      <c r="E94" s="57">
        <f t="shared" si="28"/>
        <v>256658328.61000001</v>
      </c>
      <c r="F94" s="15">
        <v>31270488.73</v>
      </c>
      <c r="G94" s="57">
        <v>30501938.559999999</v>
      </c>
      <c r="H94" s="15">
        <v>33518504.920000002</v>
      </c>
      <c r="I94" s="57">
        <f>38882681.05-1120875.05</f>
        <v>37761806</v>
      </c>
      <c r="J94" s="57">
        <f>J69-1180000</f>
        <v>29481240.059999999</v>
      </c>
      <c r="K94" s="57">
        <f>K66-1180000</f>
        <v>29027398</v>
      </c>
      <c r="L94" s="57">
        <f>L66-1180000</f>
        <v>33080142.670000002</v>
      </c>
      <c r="M94" s="57">
        <f>M66-1180000</f>
        <v>32016809.670000002</v>
      </c>
      <c r="N94" s="15">
        <v>0</v>
      </c>
      <c r="O94" s="15">
        <v>0</v>
      </c>
      <c r="P94" s="15">
        <v>0</v>
      </c>
      <c r="Q94" s="15">
        <f>Q54</f>
        <v>0</v>
      </c>
    </row>
    <row r="95" spans="1:19" ht="22.5" x14ac:dyDescent="0.25">
      <c r="A95" s="98"/>
      <c r="B95" s="99"/>
      <c r="C95" s="90"/>
      <c r="D95" s="42" t="s">
        <v>17</v>
      </c>
      <c r="E95" s="57">
        <f t="shared" si="28"/>
        <v>0</v>
      </c>
      <c r="F95" s="15">
        <v>0</v>
      </c>
      <c r="G95" s="57">
        <v>0</v>
      </c>
      <c r="H95" s="15">
        <v>0</v>
      </c>
      <c r="I95" s="57">
        <v>0</v>
      </c>
      <c r="J95" s="57">
        <v>0</v>
      </c>
      <c r="K95" s="57">
        <v>0</v>
      </c>
      <c r="L95" s="57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9" ht="15" customHeight="1" x14ac:dyDescent="0.25">
      <c r="A96" s="94" t="s">
        <v>154</v>
      </c>
      <c r="B96" s="95"/>
      <c r="C96" s="88" t="s">
        <v>151</v>
      </c>
      <c r="D96" s="42" t="s">
        <v>13</v>
      </c>
      <c r="E96" s="57">
        <f t="shared" si="28"/>
        <v>0</v>
      </c>
      <c r="F96" s="15">
        <v>0</v>
      </c>
      <c r="G96" s="57">
        <v>0</v>
      </c>
      <c r="H96" s="15">
        <v>0</v>
      </c>
      <c r="I96" s="57">
        <v>0</v>
      </c>
      <c r="J96" s="57">
        <v>0</v>
      </c>
      <c r="K96" s="57">
        <v>0</v>
      </c>
      <c r="L96" s="57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</row>
    <row r="97" spans="1:17" x14ac:dyDescent="0.25">
      <c r="A97" s="96"/>
      <c r="B97" s="97"/>
      <c r="C97" s="89"/>
      <c r="D97" s="42" t="s">
        <v>14</v>
      </c>
      <c r="E97" s="57">
        <f t="shared" si="28"/>
        <v>0</v>
      </c>
      <c r="F97" s="15">
        <v>0</v>
      </c>
      <c r="G97" s="57">
        <v>0</v>
      </c>
      <c r="H97" s="15">
        <v>0</v>
      </c>
      <c r="I97" s="57">
        <v>0</v>
      </c>
      <c r="J97" s="57">
        <v>0</v>
      </c>
      <c r="K97" s="57">
        <v>0</v>
      </c>
      <c r="L97" s="57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2.5" x14ac:dyDescent="0.25">
      <c r="A98" s="96"/>
      <c r="B98" s="97"/>
      <c r="C98" s="89"/>
      <c r="D98" s="42" t="s">
        <v>15</v>
      </c>
      <c r="E98" s="57">
        <f t="shared" si="28"/>
        <v>0</v>
      </c>
      <c r="F98" s="15">
        <v>0</v>
      </c>
      <c r="G98" s="57">
        <v>0</v>
      </c>
      <c r="H98" s="15">
        <v>0</v>
      </c>
      <c r="I98" s="57">
        <v>0</v>
      </c>
      <c r="J98" s="57">
        <v>0</v>
      </c>
      <c r="K98" s="57">
        <v>0</v>
      </c>
      <c r="L98" s="57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6.5" customHeight="1" x14ac:dyDescent="0.25">
      <c r="A99" s="96"/>
      <c r="B99" s="97"/>
      <c r="C99" s="89"/>
      <c r="D99" s="42" t="s">
        <v>16</v>
      </c>
      <c r="E99" s="57">
        <f t="shared" si="28"/>
        <v>0</v>
      </c>
      <c r="F99" s="15">
        <v>0</v>
      </c>
      <c r="G99" s="57">
        <v>0</v>
      </c>
      <c r="H99" s="15">
        <v>0</v>
      </c>
      <c r="I99" s="57">
        <v>0</v>
      </c>
      <c r="J99" s="57">
        <v>0</v>
      </c>
      <c r="K99" s="57">
        <v>0</v>
      </c>
      <c r="L99" s="57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</row>
    <row r="100" spans="1:17" ht="22.5" x14ac:dyDescent="0.25">
      <c r="A100" s="98"/>
      <c r="B100" s="99"/>
      <c r="C100" s="90"/>
      <c r="D100" s="42" t="s">
        <v>17</v>
      </c>
      <c r="E100" s="57">
        <f t="shared" si="28"/>
        <v>0</v>
      </c>
      <c r="F100" s="15">
        <v>0</v>
      </c>
      <c r="G100" s="57">
        <v>0</v>
      </c>
      <c r="H100" s="15">
        <v>0</v>
      </c>
      <c r="I100" s="57">
        <v>0</v>
      </c>
      <c r="J100" s="57">
        <v>0</v>
      </c>
      <c r="K100" s="57">
        <v>0</v>
      </c>
      <c r="L100" s="57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  <row r="101" spans="1:17" ht="15" customHeight="1" x14ac:dyDescent="0.25">
      <c r="A101" s="94" t="s">
        <v>155</v>
      </c>
      <c r="B101" s="95"/>
      <c r="C101" s="88" t="s">
        <v>140</v>
      </c>
      <c r="D101" s="42" t="s">
        <v>13</v>
      </c>
      <c r="E101" s="57">
        <f t="shared" si="28"/>
        <v>95836287.620000005</v>
      </c>
      <c r="F101" s="15">
        <f>SUM(F102:F105)</f>
        <v>11385125.15</v>
      </c>
      <c r="G101" s="57">
        <f t="shared" ref="G101:J101" si="49">SUM(G102:G105)</f>
        <v>1790492</v>
      </c>
      <c r="H101" s="15">
        <f t="shared" si="49"/>
        <v>4161688.47</v>
      </c>
      <c r="I101" s="57">
        <f t="shared" si="49"/>
        <v>24151600</v>
      </c>
      <c r="J101" s="57">
        <f t="shared" si="49"/>
        <v>1200000</v>
      </c>
      <c r="K101" s="57">
        <f>SUM(K102:K105)</f>
        <v>33992382</v>
      </c>
      <c r="L101" s="57">
        <f t="shared" ref="L101:Q101" si="50">SUM(L102:L105)</f>
        <v>12770000</v>
      </c>
      <c r="M101" s="15">
        <f t="shared" si="50"/>
        <v>6385000</v>
      </c>
      <c r="N101" s="15">
        <f t="shared" si="50"/>
        <v>0</v>
      </c>
      <c r="O101" s="15">
        <f t="shared" si="50"/>
        <v>0</v>
      </c>
      <c r="P101" s="15">
        <f t="shared" si="50"/>
        <v>0</v>
      </c>
      <c r="Q101" s="15">
        <f t="shared" si="50"/>
        <v>0</v>
      </c>
    </row>
    <row r="102" spans="1:17" x14ac:dyDescent="0.25">
      <c r="A102" s="96"/>
      <c r="B102" s="97"/>
      <c r="C102" s="89"/>
      <c r="D102" s="42" t="s">
        <v>14</v>
      </c>
      <c r="E102" s="57">
        <f t="shared" si="28"/>
        <v>0</v>
      </c>
      <c r="F102" s="15">
        <v>0</v>
      </c>
      <c r="G102" s="57">
        <v>0</v>
      </c>
      <c r="H102" s="15">
        <v>0</v>
      </c>
      <c r="I102" s="57">
        <v>0</v>
      </c>
      <c r="J102" s="57">
        <v>0</v>
      </c>
      <c r="K102" s="57">
        <v>0</v>
      </c>
      <c r="L102" s="57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</row>
    <row r="103" spans="1:17" ht="22.5" x14ac:dyDescent="0.25">
      <c r="A103" s="96"/>
      <c r="B103" s="97"/>
      <c r="C103" s="89"/>
      <c r="D103" s="42" t="s">
        <v>15</v>
      </c>
      <c r="E103" s="57">
        <f t="shared" si="28"/>
        <v>30846700</v>
      </c>
      <c r="F103" s="15">
        <f>F32</f>
        <v>7961700</v>
      </c>
      <c r="G103" s="57">
        <v>0</v>
      </c>
      <c r="H103" s="15">
        <v>0</v>
      </c>
      <c r="I103" s="57">
        <v>0</v>
      </c>
      <c r="J103" s="57">
        <v>0</v>
      </c>
      <c r="K103" s="57">
        <f>K32</f>
        <v>16500000</v>
      </c>
      <c r="L103" s="57">
        <f>L32</f>
        <v>6385000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</row>
    <row r="104" spans="1:17" ht="15.75" customHeight="1" x14ac:dyDescent="0.25">
      <c r="A104" s="96"/>
      <c r="B104" s="97"/>
      <c r="C104" s="89"/>
      <c r="D104" s="42" t="s">
        <v>16</v>
      </c>
      <c r="E104" s="57">
        <f t="shared" si="28"/>
        <v>64989587.620000005</v>
      </c>
      <c r="F104" s="15">
        <v>3423425.15</v>
      </c>
      <c r="G104" s="57">
        <f>G48</f>
        <v>1790492</v>
      </c>
      <c r="H104" s="15">
        <v>4161688.47</v>
      </c>
      <c r="I104" s="57">
        <f t="shared" ref="I104:Q104" si="51">I48</f>
        <v>24151600</v>
      </c>
      <c r="J104" s="57">
        <f>J48</f>
        <v>1200000</v>
      </c>
      <c r="K104" s="57">
        <f t="shared" si="51"/>
        <v>17492382</v>
      </c>
      <c r="L104" s="57">
        <f t="shared" si="51"/>
        <v>6385000</v>
      </c>
      <c r="M104" s="15">
        <f t="shared" si="51"/>
        <v>6385000</v>
      </c>
      <c r="N104" s="15">
        <f t="shared" si="51"/>
        <v>0</v>
      </c>
      <c r="O104" s="15">
        <f t="shared" si="51"/>
        <v>0</v>
      </c>
      <c r="P104" s="15">
        <f t="shared" si="51"/>
        <v>0</v>
      </c>
      <c r="Q104" s="15">
        <f t="shared" si="51"/>
        <v>0</v>
      </c>
    </row>
    <row r="105" spans="1:17" ht="22.5" x14ac:dyDescent="0.25">
      <c r="A105" s="98"/>
      <c r="B105" s="99"/>
      <c r="C105" s="90"/>
      <c r="D105" s="42" t="s">
        <v>17</v>
      </c>
      <c r="E105" s="57">
        <f t="shared" si="28"/>
        <v>0</v>
      </c>
      <c r="F105" s="15">
        <v>0</v>
      </c>
      <c r="G105" s="57">
        <v>0</v>
      </c>
      <c r="H105" s="15">
        <v>0</v>
      </c>
      <c r="I105" s="57">
        <v>0</v>
      </c>
      <c r="J105" s="57">
        <v>0</v>
      </c>
      <c r="K105" s="57">
        <v>0</v>
      </c>
      <c r="L105" s="57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</row>
    <row r="108" spans="1:17" x14ac:dyDescent="0.25">
      <c r="B108" s="73"/>
    </row>
  </sheetData>
  <mergeCells count="65">
    <mergeCell ref="C19:C23"/>
    <mergeCell ref="A35:A39"/>
    <mergeCell ref="B35:B39"/>
    <mergeCell ref="C35:C39"/>
    <mergeCell ref="C45:C49"/>
    <mergeCell ref="A45:A49"/>
    <mergeCell ref="B45:B49"/>
    <mergeCell ref="B19:B23"/>
    <mergeCell ref="A40:A44"/>
    <mergeCell ref="B40:B44"/>
    <mergeCell ref="C40:C44"/>
    <mergeCell ref="N2:Q2"/>
    <mergeCell ref="O3:Q3"/>
    <mergeCell ref="A8:Q8"/>
    <mergeCell ref="E9:Q9"/>
    <mergeCell ref="F10:Q10"/>
    <mergeCell ref="H2:J2"/>
    <mergeCell ref="H3:J3"/>
    <mergeCell ref="D9:D11"/>
    <mergeCell ref="E10:E11"/>
    <mergeCell ref="H4:J4"/>
    <mergeCell ref="N4:Q4"/>
    <mergeCell ref="B66:B70"/>
    <mergeCell ref="A71:B74"/>
    <mergeCell ref="A66:A70"/>
    <mergeCell ref="C101:C105"/>
    <mergeCell ref="C96:C100"/>
    <mergeCell ref="C91:C95"/>
    <mergeCell ref="A91:B95"/>
    <mergeCell ref="A96:B100"/>
    <mergeCell ref="A101:B105"/>
    <mergeCell ref="C71:C74"/>
    <mergeCell ref="C80:C84"/>
    <mergeCell ref="C75:C79"/>
    <mergeCell ref="A85:B85"/>
    <mergeCell ref="A86:B90"/>
    <mergeCell ref="A75:B79"/>
    <mergeCell ref="A80:B84"/>
    <mergeCell ref="C51:C55"/>
    <mergeCell ref="C86:C90"/>
    <mergeCell ref="C57:C60"/>
    <mergeCell ref="C66:C70"/>
    <mergeCell ref="C61:C65"/>
    <mergeCell ref="A61:A65"/>
    <mergeCell ref="B61:B65"/>
    <mergeCell ref="A51:A55"/>
    <mergeCell ref="B51:B55"/>
    <mergeCell ref="A57:A60"/>
    <mergeCell ref="B57:B60"/>
    <mergeCell ref="A50:Q50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13:Q13"/>
    <mergeCell ref="A24:Q24"/>
    <mergeCell ref="A14:A18"/>
    <mergeCell ref="B14:B18"/>
    <mergeCell ref="C14:C18"/>
    <mergeCell ref="A19:A23"/>
  </mergeCells>
  <printOptions horizontalCentered="1"/>
  <pageMargins left="0" right="0" top="0.78740157480314965" bottom="0.39370078740157483" header="0" footer="0"/>
  <pageSetup paperSize="9" scale="54" firstPageNumber="5" fitToHeight="0" orientation="landscape" useFirstPageNumber="1" r:id="rId1"/>
  <headerFooter>
    <oddHeader>&amp;C&amp;"Times New Roman,обычный"
&amp;P</oddHeader>
    <evenHeader>&amp;C5</even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40625"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2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66" t="s">
        <v>137</v>
      </c>
      <c r="B3" s="166"/>
      <c r="C3" s="166"/>
    </row>
    <row r="4" spans="1:3" x14ac:dyDescent="0.25">
      <c r="A4" s="25" t="s">
        <v>20</v>
      </c>
      <c r="B4" s="28" t="s">
        <v>42</v>
      </c>
      <c r="C4" s="28" t="s">
        <v>43</v>
      </c>
    </row>
    <row r="5" spans="1:3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25">
      <c r="A6" s="25">
        <v>1</v>
      </c>
      <c r="B6" s="2" t="s">
        <v>55</v>
      </c>
      <c r="C6" s="163" t="s">
        <v>52</v>
      </c>
    </row>
    <row r="7" spans="1:3" s="13" customFormat="1" ht="50.25" customHeight="1" x14ac:dyDescent="0.25">
      <c r="A7" s="25">
        <v>2</v>
      </c>
      <c r="B7" s="2" t="s">
        <v>53</v>
      </c>
      <c r="C7" s="164"/>
    </row>
    <row r="8" spans="1:3" s="13" customFormat="1" ht="63" x14ac:dyDescent="0.25">
      <c r="A8" s="25">
        <v>3</v>
      </c>
      <c r="B8" s="2" t="s">
        <v>54</v>
      </c>
      <c r="C8" s="165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SheetLayoutView="10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27" t="s">
        <v>104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25">
      <c r="A3" s="166" t="s">
        <v>121</v>
      </c>
      <c r="B3" s="166"/>
      <c r="C3" s="166"/>
      <c r="D3" s="166"/>
      <c r="E3" s="166"/>
      <c r="F3" s="166"/>
    </row>
    <row r="4" spans="1:6" ht="151.5" customHeight="1" x14ac:dyDescent="0.25">
      <c r="A4" s="32" t="s">
        <v>20</v>
      </c>
      <c r="B4" s="30" t="s">
        <v>105</v>
      </c>
      <c r="C4" s="30" t="s">
        <v>106</v>
      </c>
      <c r="D4" s="30" t="s">
        <v>107</v>
      </c>
      <c r="E4" s="30" t="s">
        <v>108</v>
      </c>
      <c r="F4" s="32" t="s">
        <v>114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10" spans="1:6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SheetLayoutView="13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9" t="s">
        <v>122</v>
      </c>
      <c r="B3" s="179"/>
      <c r="C3" s="179"/>
      <c r="D3" s="179"/>
      <c r="E3" s="179"/>
      <c r="F3" s="179"/>
    </row>
    <row r="4" spans="1:6" ht="141" customHeight="1" x14ac:dyDescent="0.25">
      <c r="A4" s="32" t="s">
        <v>20</v>
      </c>
      <c r="B4" s="32" t="s">
        <v>126</v>
      </c>
      <c r="C4" s="32" t="s">
        <v>123</v>
      </c>
      <c r="D4" s="32" t="s">
        <v>127</v>
      </c>
      <c r="E4" s="32" t="s">
        <v>124</v>
      </c>
      <c r="F4" s="32" t="s">
        <v>125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SheetLayoutView="115" workbookViewId="0">
      <selection activeCell="J23" sqref="J23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9" t="s">
        <v>138</v>
      </c>
      <c r="B3" s="179"/>
      <c r="C3" s="179"/>
      <c r="D3" s="179"/>
      <c r="E3" s="179"/>
      <c r="F3" s="179"/>
    </row>
    <row r="4" spans="1:6" ht="100.5" customHeight="1" x14ac:dyDescent="0.25">
      <c r="A4" s="32" t="s">
        <v>20</v>
      </c>
      <c r="B4" s="32" t="s">
        <v>128</v>
      </c>
      <c r="C4" s="32" t="s">
        <v>126</v>
      </c>
      <c r="D4" s="32" t="s">
        <v>129</v>
      </c>
      <c r="E4" s="32" t="s">
        <v>130</v>
      </c>
      <c r="F4" s="32" t="s">
        <v>131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0" t="s">
        <v>75</v>
      </c>
      <c r="D6" s="50" t="s">
        <v>75</v>
      </c>
      <c r="E6" s="50" t="s">
        <v>75</v>
      </c>
      <c r="F6" s="50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40625"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27" t="s">
        <v>41</v>
      </c>
    </row>
    <row r="2" spans="1:16" s="6" customFormat="1" x14ac:dyDescent="0.25"/>
    <row r="3" spans="1:16" s="6" customFormat="1" ht="37.5" customHeight="1" x14ac:dyDescent="0.25">
      <c r="A3" s="145" t="s">
        <v>83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s="6" customFormat="1" ht="109.5" customHeight="1" x14ac:dyDescent="0.25">
      <c r="A4" s="124" t="s">
        <v>20</v>
      </c>
      <c r="B4" s="147" t="s">
        <v>38</v>
      </c>
      <c r="C4" s="147" t="s">
        <v>39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147" t="s">
        <v>40</v>
      </c>
    </row>
    <row r="5" spans="1:16" s="6" customFormat="1" x14ac:dyDescent="0.25">
      <c r="A5" s="124"/>
      <c r="B5" s="147"/>
      <c r="C5" s="147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7"/>
    </row>
    <row r="6" spans="1:16" s="6" customFormat="1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40625"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27" t="s">
        <v>36</v>
      </c>
    </row>
    <row r="2" spans="1:5" s="6" customFormat="1" ht="34.5" customHeight="1" x14ac:dyDescent="0.25">
      <c r="A2" s="158" t="s">
        <v>74</v>
      </c>
      <c r="B2" s="158"/>
      <c r="C2" s="158"/>
      <c r="D2" s="158"/>
      <c r="E2" s="158"/>
    </row>
    <row r="3" spans="1:5" s="6" customFormat="1" ht="15" customHeight="1" x14ac:dyDescent="0.25">
      <c r="A3" s="159" t="s">
        <v>20</v>
      </c>
      <c r="B3" s="155" t="s">
        <v>33</v>
      </c>
      <c r="C3" s="155"/>
      <c r="D3" s="155"/>
      <c r="E3" s="156" t="s">
        <v>34</v>
      </c>
    </row>
    <row r="4" spans="1:5" s="6" customFormat="1" ht="110.25" x14ac:dyDescent="0.25">
      <c r="A4" s="160"/>
      <c r="B4" s="20" t="s">
        <v>35</v>
      </c>
      <c r="C4" s="20" t="s">
        <v>32</v>
      </c>
      <c r="D4" s="20" t="s">
        <v>51</v>
      </c>
      <c r="E4" s="157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0" t="s">
        <v>90</v>
      </c>
      <c r="B6" s="151"/>
      <c r="C6" s="151"/>
      <c r="D6" s="151"/>
      <c r="E6" s="152"/>
    </row>
    <row r="7" spans="1:5" s="6" customFormat="1" x14ac:dyDescent="0.25">
      <c r="A7" s="153"/>
      <c r="B7" s="145"/>
      <c r="C7" s="145"/>
      <c r="D7" s="145"/>
      <c r="E7" s="154"/>
    </row>
    <row r="8" spans="1:5" s="6" customFormat="1" x14ac:dyDescent="0.25">
      <c r="A8" s="125" t="s">
        <v>89</v>
      </c>
      <c r="B8" s="125"/>
      <c r="C8" s="125"/>
      <c r="D8" s="125"/>
      <c r="E8" s="125"/>
    </row>
    <row r="9" spans="1:5" s="6" customFormat="1" x14ac:dyDescent="0.25">
      <c r="A9" s="125" t="s">
        <v>80</v>
      </c>
      <c r="B9" s="125"/>
      <c r="C9" s="125"/>
      <c r="D9" s="125"/>
      <c r="E9" s="125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0" t="s">
        <v>90</v>
      </c>
      <c r="B11" s="151"/>
      <c r="C11" s="151"/>
      <c r="D11" s="151"/>
      <c r="E11" s="152"/>
    </row>
    <row r="12" spans="1:5" s="6" customFormat="1" x14ac:dyDescent="0.25">
      <c r="A12" s="153"/>
      <c r="B12" s="145"/>
      <c r="C12" s="145"/>
      <c r="D12" s="145"/>
      <c r="E12" s="154"/>
    </row>
    <row r="13" spans="1:5" s="6" customFormat="1" ht="15.75" customHeight="1" x14ac:dyDescent="0.25">
      <c r="A13" s="150" t="s">
        <v>77</v>
      </c>
      <c r="B13" s="151"/>
      <c r="C13" s="151"/>
      <c r="D13" s="151"/>
      <c r="E13" s="152"/>
    </row>
    <row r="14" spans="1:5" s="6" customFormat="1" x14ac:dyDescent="0.25">
      <c r="A14" s="153"/>
      <c r="B14" s="145"/>
      <c r="C14" s="145"/>
      <c r="D14" s="145"/>
      <c r="E14" s="154"/>
    </row>
    <row r="15" spans="1:5" s="6" customFormat="1" x14ac:dyDescent="0.25">
      <c r="A15" s="150" t="s">
        <v>78</v>
      </c>
      <c r="B15" s="151"/>
      <c r="C15" s="151"/>
      <c r="D15" s="151"/>
      <c r="E15" s="152"/>
    </row>
    <row r="16" spans="1:5" s="6" customFormat="1" x14ac:dyDescent="0.25">
      <c r="A16" s="153"/>
      <c r="B16" s="145"/>
      <c r="C16" s="145"/>
      <c r="D16" s="145"/>
      <c r="E16" s="154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25">
      <c r="A18" s="150" t="s">
        <v>90</v>
      </c>
      <c r="B18" s="151"/>
      <c r="C18" s="151"/>
      <c r="D18" s="151"/>
      <c r="E18" s="152"/>
    </row>
    <row r="19" spans="1:5" s="6" customFormat="1" x14ac:dyDescent="0.25">
      <c r="A19" s="153"/>
      <c r="B19" s="145"/>
      <c r="C19" s="145"/>
      <c r="D19" s="145"/>
      <c r="E19" s="154"/>
    </row>
    <row r="20" spans="1:5" s="6" customFormat="1" x14ac:dyDescent="0.25">
      <c r="A20" s="150" t="s">
        <v>81</v>
      </c>
      <c r="B20" s="151"/>
      <c r="C20" s="151"/>
      <c r="D20" s="151"/>
      <c r="E20" s="152"/>
    </row>
    <row r="21" spans="1:5" x14ac:dyDescent="0.25">
      <c r="A21" s="153"/>
      <c r="B21" s="145"/>
      <c r="C21" s="145"/>
      <c r="D21" s="145"/>
      <c r="E21" s="154"/>
    </row>
    <row r="22" spans="1:5" x14ac:dyDescent="0.25">
      <c r="A22" s="150" t="s">
        <v>92</v>
      </c>
      <c r="B22" s="151"/>
      <c r="C22" s="151"/>
      <c r="D22" s="151"/>
      <c r="E22" s="152"/>
    </row>
    <row r="23" spans="1:5" x14ac:dyDescent="0.25">
      <c r="A23" s="153"/>
      <c r="B23" s="145"/>
      <c r="C23" s="145"/>
      <c r="D23" s="145"/>
      <c r="E23" s="154"/>
    </row>
    <row r="24" spans="1:5" ht="126" x14ac:dyDescent="0.25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5" x14ac:dyDescent="0.2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0" s="6" customFormat="1" ht="15.75" x14ac:dyDescent="0.25">
      <c r="S1" s="126" t="s">
        <v>37</v>
      </c>
      <c r="T1" s="126"/>
    </row>
    <row r="2" spans="1:20" s="6" customFormat="1" ht="15.75" x14ac:dyDescent="0.25"/>
    <row r="3" spans="1:20" s="6" customFormat="1" ht="45.75" customHeight="1" x14ac:dyDescent="0.25">
      <c r="A3" s="145" t="s">
        <v>73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</row>
    <row r="4" spans="1:20" s="6" customFormat="1" ht="60" customHeight="1" x14ac:dyDescent="0.25">
      <c r="A4" s="148" t="s">
        <v>20</v>
      </c>
      <c r="B4" s="149" t="s">
        <v>21</v>
      </c>
      <c r="C4" s="149" t="s">
        <v>22</v>
      </c>
      <c r="D4" s="149" t="s">
        <v>23</v>
      </c>
      <c r="E4" s="149" t="s">
        <v>24</v>
      </c>
      <c r="F4" s="149" t="s">
        <v>25</v>
      </c>
      <c r="G4" s="149" t="s">
        <v>0</v>
      </c>
      <c r="H4" s="148" t="s">
        <v>26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s="6" customFormat="1" ht="15.75" x14ac:dyDescent="0.25">
      <c r="A5" s="148"/>
      <c r="B5" s="149"/>
      <c r="C5" s="149"/>
      <c r="D5" s="149"/>
      <c r="E5" s="149"/>
      <c r="F5" s="149"/>
      <c r="G5" s="149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25">
      <c r="A7" s="146" t="s">
        <v>87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</row>
    <row r="8" spans="1:20" s="6" customFormat="1" ht="33.75" customHeight="1" x14ac:dyDescent="0.25">
      <c r="A8" s="124">
        <v>1</v>
      </c>
      <c r="B8" s="124" t="s">
        <v>27</v>
      </c>
      <c r="C8" s="147" t="s">
        <v>85</v>
      </c>
      <c r="D8" s="124" t="s">
        <v>75</v>
      </c>
      <c r="E8" s="124" t="s">
        <v>75</v>
      </c>
      <c r="F8" s="124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25">
      <c r="A9" s="124"/>
      <c r="B9" s="124"/>
      <c r="C9" s="147"/>
      <c r="D9" s="124"/>
      <c r="E9" s="124"/>
      <c r="F9" s="124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25">
      <c r="A10" s="124"/>
      <c r="B10" s="124"/>
      <c r="C10" s="147"/>
      <c r="D10" s="124"/>
      <c r="E10" s="124"/>
      <c r="F10" s="124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25">
      <c r="A11" s="124"/>
      <c r="B11" s="124"/>
      <c r="C11" s="147"/>
      <c r="D11" s="124"/>
      <c r="E11" s="124"/>
      <c r="F11" s="124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25">
      <c r="A12" s="124"/>
      <c r="B12" s="124"/>
      <c r="C12" s="147"/>
      <c r="D12" s="124"/>
      <c r="E12" s="124"/>
      <c r="F12" s="124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25">
      <c r="A13" s="124"/>
      <c r="B13" s="136" t="s">
        <v>28</v>
      </c>
      <c r="C13" s="137"/>
      <c r="D13" s="137"/>
      <c r="E13" s="138"/>
      <c r="F13" s="124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25">
      <c r="A14" s="124"/>
      <c r="B14" s="139"/>
      <c r="C14" s="140"/>
      <c r="D14" s="140"/>
      <c r="E14" s="141"/>
      <c r="F14" s="124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25">
      <c r="A15" s="124"/>
      <c r="B15" s="139"/>
      <c r="C15" s="140"/>
      <c r="D15" s="140"/>
      <c r="E15" s="141"/>
      <c r="F15" s="124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25">
      <c r="A16" s="124"/>
      <c r="B16" s="139"/>
      <c r="C16" s="140"/>
      <c r="D16" s="140"/>
      <c r="E16" s="141"/>
      <c r="F16" s="124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25">
      <c r="A17" s="124"/>
      <c r="B17" s="142"/>
      <c r="C17" s="143"/>
      <c r="D17" s="143"/>
      <c r="E17" s="144"/>
      <c r="F17" s="124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25">
      <c r="A18" s="136" t="s">
        <v>29</v>
      </c>
      <c r="B18" s="137"/>
      <c r="C18" s="137"/>
      <c r="D18" s="137"/>
      <c r="E18" s="138"/>
      <c r="F18" s="124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25">
      <c r="A19" s="139"/>
      <c r="B19" s="140"/>
      <c r="C19" s="140"/>
      <c r="D19" s="140"/>
      <c r="E19" s="141"/>
      <c r="F19" s="124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25">
      <c r="A20" s="139"/>
      <c r="B20" s="140"/>
      <c r="C20" s="140"/>
      <c r="D20" s="140"/>
      <c r="E20" s="141"/>
      <c r="F20" s="124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25">
      <c r="A21" s="139"/>
      <c r="B21" s="140"/>
      <c r="C21" s="140"/>
      <c r="D21" s="140"/>
      <c r="E21" s="141"/>
      <c r="F21" s="124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25">
      <c r="A22" s="142"/>
      <c r="B22" s="143"/>
      <c r="C22" s="143"/>
      <c r="D22" s="143"/>
      <c r="E22" s="144"/>
      <c r="F22" s="124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25">
      <c r="A23" s="125" t="s">
        <v>88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</row>
    <row r="24" spans="1:20" s="6" customFormat="1" ht="33.75" customHeight="1" x14ac:dyDescent="0.25">
      <c r="A24" s="124">
        <v>1</v>
      </c>
      <c r="B24" s="124" t="s">
        <v>30</v>
      </c>
      <c r="C24" s="124" t="s">
        <v>75</v>
      </c>
      <c r="D24" s="124" t="s">
        <v>75</v>
      </c>
      <c r="E24" s="124" t="s">
        <v>75</v>
      </c>
      <c r="F24" s="124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25">
      <c r="A25" s="124"/>
      <c r="B25" s="124"/>
      <c r="C25" s="124"/>
      <c r="D25" s="124"/>
      <c r="E25" s="124"/>
      <c r="F25" s="124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25">
      <c r="A26" s="124"/>
      <c r="B26" s="124"/>
      <c r="C26" s="124"/>
      <c r="D26" s="124"/>
      <c r="E26" s="124"/>
      <c r="F26" s="124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25">
      <c r="A27" s="124"/>
      <c r="B27" s="124"/>
      <c r="C27" s="124"/>
      <c r="D27" s="124"/>
      <c r="E27" s="124"/>
      <c r="F27" s="124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25">
      <c r="A28" s="124"/>
      <c r="B28" s="124"/>
      <c r="C28" s="124"/>
      <c r="D28" s="124"/>
      <c r="E28" s="124"/>
      <c r="F28" s="124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25">
      <c r="A29" s="124"/>
      <c r="B29" s="124"/>
      <c r="C29" s="124" t="s">
        <v>75</v>
      </c>
      <c r="D29" s="124" t="s">
        <v>75</v>
      </c>
      <c r="E29" s="124" t="s">
        <v>75</v>
      </c>
      <c r="F29" s="124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25">
      <c r="A30" s="124"/>
      <c r="B30" s="124"/>
      <c r="C30" s="124"/>
      <c r="D30" s="124"/>
      <c r="E30" s="124"/>
      <c r="F30" s="124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25">
      <c r="A31" s="124"/>
      <c r="B31" s="124"/>
      <c r="C31" s="124"/>
      <c r="D31" s="124"/>
      <c r="E31" s="124"/>
      <c r="F31" s="124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25">
      <c r="A32" s="124"/>
      <c r="B32" s="124"/>
      <c r="C32" s="124"/>
      <c r="D32" s="124"/>
      <c r="E32" s="124"/>
      <c r="F32" s="124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25">
      <c r="A33" s="124"/>
      <c r="B33" s="124"/>
      <c r="C33" s="124"/>
      <c r="D33" s="124"/>
      <c r="E33" s="124"/>
      <c r="F33" s="124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25">
      <c r="A34" s="124"/>
      <c r="B34" s="124"/>
      <c r="C34" s="127" t="s">
        <v>31</v>
      </c>
      <c r="D34" s="128"/>
      <c r="E34" s="128"/>
      <c r="F34" s="129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25">
      <c r="A35" s="124"/>
      <c r="B35" s="124"/>
      <c r="C35" s="130"/>
      <c r="D35" s="131"/>
      <c r="E35" s="131"/>
      <c r="F35" s="132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25">
      <c r="A36" s="124"/>
      <c r="B36" s="124"/>
      <c r="C36" s="130"/>
      <c r="D36" s="131"/>
      <c r="E36" s="131"/>
      <c r="F36" s="132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25">
      <c r="A37" s="124"/>
      <c r="B37" s="124"/>
      <c r="C37" s="130"/>
      <c r="D37" s="131"/>
      <c r="E37" s="131"/>
      <c r="F37" s="132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25">
      <c r="A38" s="124"/>
      <c r="B38" s="124"/>
      <c r="C38" s="133"/>
      <c r="D38" s="134"/>
      <c r="E38" s="134"/>
      <c r="F38" s="135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40625"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7" t="s">
        <v>36</v>
      </c>
    </row>
    <row r="2" spans="1:5" s="6" customFormat="1" ht="34.5" customHeight="1" x14ac:dyDescent="0.25">
      <c r="A2" s="158" t="s">
        <v>74</v>
      </c>
      <c r="B2" s="158"/>
      <c r="C2" s="158"/>
      <c r="D2" s="158"/>
      <c r="E2" s="158"/>
    </row>
    <row r="3" spans="1:5" s="6" customFormat="1" ht="15" customHeight="1" x14ac:dyDescent="0.25">
      <c r="A3" s="159" t="s">
        <v>20</v>
      </c>
      <c r="B3" s="155" t="s">
        <v>33</v>
      </c>
      <c r="C3" s="155"/>
      <c r="D3" s="155"/>
      <c r="E3" s="156" t="s">
        <v>34</v>
      </c>
    </row>
    <row r="4" spans="1:5" s="6" customFormat="1" ht="110.25" x14ac:dyDescent="0.25">
      <c r="A4" s="160"/>
      <c r="B4" s="20" t="s">
        <v>35</v>
      </c>
      <c r="C4" s="20" t="s">
        <v>32</v>
      </c>
      <c r="D4" s="20" t="s">
        <v>51</v>
      </c>
      <c r="E4" s="157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0" t="s">
        <v>90</v>
      </c>
      <c r="B6" s="151"/>
      <c r="C6" s="151"/>
      <c r="D6" s="151"/>
      <c r="E6" s="152"/>
    </row>
    <row r="7" spans="1:5" s="6" customFormat="1" x14ac:dyDescent="0.25">
      <c r="A7" s="153"/>
      <c r="B7" s="145"/>
      <c r="C7" s="145"/>
      <c r="D7" s="145"/>
      <c r="E7" s="154"/>
    </row>
    <row r="8" spans="1:5" s="6" customFormat="1" x14ac:dyDescent="0.25">
      <c r="A8" s="125" t="s">
        <v>89</v>
      </c>
      <c r="B8" s="125"/>
      <c r="C8" s="125"/>
      <c r="D8" s="125"/>
      <c r="E8" s="125"/>
    </row>
    <row r="9" spans="1:5" s="6" customFormat="1" x14ac:dyDescent="0.25">
      <c r="A9" s="125" t="s">
        <v>80</v>
      </c>
      <c r="B9" s="125"/>
      <c r="C9" s="125"/>
      <c r="D9" s="125"/>
      <c r="E9" s="125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0" t="s">
        <v>90</v>
      </c>
      <c r="B11" s="151"/>
      <c r="C11" s="151"/>
      <c r="D11" s="151"/>
      <c r="E11" s="152"/>
    </row>
    <row r="12" spans="1:5" s="6" customFormat="1" x14ac:dyDescent="0.25">
      <c r="A12" s="153"/>
      <c r="B12" s="145"/>
      <c r="C12" s="145"/>
      <c r="D12" s="145"/>
      <c r="E12" s="154"/>
    </row>
    <row r="13" spans="1:5" s="6" customFormat="1" ht="15.75" customHeight="1" x14ac:dyDescent="0.25">
      <c r="A13" s="150" t="s">
        <v>77</v>
      </c>
      <c r="B13" s="151"/>
      <c r="C13" s="151"/>
      <c r="D13" s="151"/>
      <c r="E13" s="152"/>
    </row>
    <row r="14" spans="1:5" s="6" customFormat="1" x14ac:dyDescent="0.25">
      <c r="A14" s="153"/>
      <c r="B14" s="145"/>
      <c r="C14" s="145"/>
      <c r="D14" s="145"/>
      <c r="E14" s="154"/>
    </row>
    <row r="15" spans="1:5" s="6" customFormat="1" x14ac:dyDescent="0.25">
      <c r="A15" s="150" t="s">
        <v>78</v>
      </c>
      <c r="B15" s="151"/>
      <c r="C15" s="151"/>
      <c r="D15" s="151"/>
      <c r="E15" s="152"/>
    </row>
    <row r="16" spans="1:5" s="6" customFormat="1" x14ac:dyDescent="0.25">
      <c r="A16" s="153"/>
      <c r="B16" s="145"/>
      <c r="C16" s="145"/>
      <c r="D16" s="145"/>
      <c r="E16" s="154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25">
      <c r="A18" s="150" t="s">
        <v>90</v>
      </c>
      <c r="B18" s="151"/>
      <c r="C18" s="151"/>
      <c r="D18" s="151"/>
      <c r="E18" s="152"/>
    </row>
    <row r="19" spans="1:5" s="6" customFormat="1" x14ac:dyDescent="0.25">
      <c r="A19" s="153"/>
      <c r="B19" s="145"/>
      <c r="C19" s="145"/>
      <c r="D19" s="145"/>
      <c r="E19" s="154"/>
    </row>
    <row r="20" spans="1:5" s="6" customFormat="1" x14ac:dyDescent="0.25">
      <c r="A20" s="150" t="s">
        <v>81</v>
      </c>
      <c r="B20" s="151"/>
      <c r="C20" s="151"/>
      <c r="D20" s="151"/>
      <c r="E20" s="152"/>
    </row>
    <row r="21" spans="1:5" x14ac:dyDescent="0.25">
      <c r="A21" s="153"/>
      <c r="B21" s="145"/>
      <c r="C21" s="145"/>
      <c r="D21" s="145"/>
      <c r="E21" s="154"/>
    </row>
    <row r="22" spans="1:5" x14ac:dyDescent="0.25">
      <c r="A22" s="150" t="s">
        <v>92</v>
      </c>
      <c r="B22" s="151"/>
      <c r="C22" s="151"/>
      <c r="D22" s="151"/>
      <c r="E22" s="152"/>
    </row>
    <row r="23" spans="1:5" x14ac:dyDescent="0.25">
      <c r="A23" s="153"/>
      <c r="B23" s="145"/>
      <c r="C23" s="145"/>
      <c r="D23" s="145"/>
      <c r="E23" s="154"/>
    </row>
    <row r="24" spans="1:5" ht="126" x14ac:dyDescent="0.25">
      <c r="A24" s="19" t="s">
        <v>91</v>
      </c>
      <c r="B24" s="4" t="s">
        <v>82</v>
      </c>
      <c r="C24" s="3"/>
      <c r="D24" s="3"/>
      <c r="E24" s="18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40625"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7" t="s">
        <v>41</v>
      </c>
    </row>
    <row r="2" spans="1:16" s="6" customFormat="1" x14ac:dyDescent="0.25"/>
    <row r="3" spans="1:16" s="6" customFormat="1" ht="37.5" customHeight="1" x14ac:dyDescent="0.25">
      <c r="A3" s="145" t="s">
        <v>83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s="6" customFormat="1" ht="109.5" customHeight="1" x14ac:dyDescent="0.25">
      <c r="A4" s="124" t="s">
        <v>20</v>
      </c>
      <c r="B4" s="147" t="s">
        <v>38</v>
      </c>
      <c r="C4" s="147" t="s">
        <v>39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147" t="s">
        <v>40</v>
      </c>
    </row>
    <row r="5" spans="1:16" s="6" customFormat="1" x14ac:dyDescent="0.25">
      <c r="A5" s="124"/>
      <c r="B5" s="147"/>
      <c r="C5" s="147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7"/>
    </row>
    <row r="6" spans="1:16" s="6" customFormat="1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40625"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58" t="s">
        <v>72</v>
      </c>
      <c r="B3" s="158"/>
      <c r="C3" s="158"/>
    </row>
    <row r="4" spans="1:3" x14ac:dyDescent="0.25">
      <c r="A4" s="12" t="s">
        <v>20</v>
      </c>
      <c r="B4" s="9" t="s">
        <v>42</v>
      </c>
      <c r="C4" s="9" t="s">
        <v>43</v>
      </c>
    </row>
    <row r="5" spans="1:3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25">
      <c r="A6" s="12">
        <v>1</v>
      </c>
      <c r="B6" s="2" t="s">
        <v>55</v>
      </c>
      <c r="C6" s="163" t="s">
        <v>52</v>
      </c>
    </row>
    <row r="7" spans="1:3" s="13" customFormat="1" ht="47.25" x14ac:dyDescent="0.25">
      <c r="A7" s="12">
        <v>2</v>
      </c>
      <c r="B7" s="2" t="s">
        <v>53</v>
      </c>
      <c r="C7" s="164"/>
    </row>
    <row r="8" spans="1:3" s="13" customFormat="1" ht="63" x14ac:dyDescent="0.25">
      <c r="A8" s="12">
        <v>3</v>
      </c>
      <c r="B8" s="2" t="s">
        <v>54</v>
      </c>
      <c r="C8" s="165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40625" defaultRowHeight="15.75" x14ac:dyDescent="0.2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 x14ac:dyDescent="0.25">
      <c r="A1" s="6"/>
      <c r="B1" s="6"/>
      <c r="C1" s="6"/>
      <c r="D1" s="6"/>
      <c r="E1" s="7" t="s">
        <v>48</v>
      </c>
    </row>
    <row r="2" spans="1:6" x14ac:dyDescent="0.25">
      <c r="A2" s="6"/>
      <c r="B2" s="6"/>
      <c r="C2" s="6"/>
      <c r="D2" s="6"/>
      <c r="E2" s="6"/>
    </row>
    <row r="3" spans="1:6" ht="55.5" customHeight="1" x14ac:dyDescent="0.25">
      <c r="A3" s="158" t="s">
        <v>84</v>
      </c>
      <c r="B3" s="158"/>
      <c r="C3" s="158"/>
      <c r="D3" s="158"/>
      <c r="E3" s="158"/>
    </row>
    <row r="4" spans="1:6" ht="101.25" customHeight="1" x14ac:dyDescent="0.25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x14ac:dyDescent="0.25">
      <c r="A6" s="14">
        <v>1</v>
      </c>
      <c r="B6" s="3"/>
      <c r="C6" s="3"/>
      <c r="D6" s="3"/>
      <c r="E6" s="3"/>
    </row>
    <row r="7" spans="1:6" x14ac:dyDescent="0.25">
      <c r="A7" s="14">
        <v>2</v>
      </c>
      <c r="B7" s="3"/>
      <c r="C7" s="3"/>
      <c r="D7" s="3"/>
      <c r="E7" s="3"/>
    </row>
    <row r="8" spans="1:6" x14ac:dyDescent="0.25">
      <c r="A8" s="14">
        <v>3</v>
      </c>
      <c r="B8" s="3"/>
      <c r="C8" s="3"/>
      <c r="D8" s="3"/>
      <c r="E8" s="3"/>
    </row>
    <row r="9" spans="1:6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SheetLayoutView="115" workbookViewId="0">
      <selection activeCell="D23" sqref="D23"/>
    </sheetView>
  </sheetViews>
  <sheetFormatPr defaultColWidth="9.140625" defaultRowHeight="15.75" x14ac:dyDescent="0.25"/>
  <cols>
    <col min="1" max="1" width="9.140625" style="11"/>
    <col min="2" max="3" width="19" style="11" customWidth="1"/>
    <col min="4" max="4" width="38.42578125" style="11" customWidth="1"/>
    <col min="5" max="16384" width="9.140625" style="11"/>
  </cols>
  <sheetData>
    <row r="1" spans="1:5" x14ac:dyDescent="0.25">
      <c r="A1" s="6"/>
      <c r="B1" s="6"/>
      <c r="C1" s="6"/>
      <c r="D1" s="27" t="s">
        <v>37</v>
      </c>
    </row>
    <row r="2" spans="1:5" x14ac:dyDescent="0.25">
      <c r="A2" s="6"/>
      <c r="B2" s="6"/>
      <c r="C2" s="6"/>
      <c r="D2" s="6"/>
    </row>
    <row r="3" spans="1:5" ht="49.5" customHeight="1" x14ac:dyDescent="0.25">
      <c r="A3" s="166" t="s">
        <v>112</v>
      </c>
      <c r="B3" s="166"/>
      <c r="C3" s="166"/>
      <c r="D3" s="166"/>
    </row>
    <row r="4" spans="1:5" ht="81" customHeight="1" x14ac:dyDescent="0.25">
      <c r="A4" s="25" t="s">
        <v>113</v>
      </c>
      <c r="B4" s="28" t="s">
        <v>46</v>
      </c>
      <c r="C4" s="28" t="s">
        <v>47</v>
      </c>
      <c r="D4" s="28" t="s">
        <v>114</v>
      </c>
      <c r="E4" s="13"/>
    </row>
    <row r="5" spans="1:5" x14ac:dyDescent="0.25">
      <c r="A5" s="26">
        <v>1</v>
      </c>
      <c r="B5" s="26">
        <v>2</v>
      </c>
      <c r="C5" s="26">
        <v>3</v>
      </c>
      <c r="D5" s="26">
        <v>4</v>
      </c>
    </row>
    <row r="6" spans="1:5" x14ac:dyDescent="0.25">
      <c r="A6" s="50">
        <v>1</v>
      </c>
      <c r="B6" s="49" t="s">
        <v>75</v>
      </c>
      <c r="C6" s="49" t="s">
        <v>75</v>
      </c>
      <c r="D6" s="49" t="s">
        <v>75</v>
      </c>
    </row>
    <row r="7" spans="1: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5" x14ac:dyDescent="0.25"/>
  <cols>
    <col min="1" max="1" width="4.85546875" customWidth="1"/>
    <col min="2" max="2" width="19.28515625" customWidth="1"/>
    <col min="3" max="3" width="15.85546875" customWidth="1"/>
    <col min="4" max="4" width="11.28515625" customWidth="1"/>
    <col min="5" max="5" width="7.7109375" customWidth="1"/>
    <col min="7" max="7" width="22.140625" customWidth="1"/>
  </cols>
  <sheetData>
    <row r="1" spans="1:20" s="6" customFormat="1" ht="18" customHeight="1" x14ac:dyDescent="0.25">
      <c r="S1" s="126" t="s">
        <v>36</v>
      </c>
      <c r="T1" s="126"/>
    </row>
    <row r="2" spans="1:20" s="6" customFormat="1" ht="15.75" customHeight="1" x14ac:dyDescent="0.25"/>
    <row r="3" spans="1:20" s="6" customFormat="1" ht="31.5" customHeight="1" x14ac:dyDescent="0.25">
      <c r="A3" s="166" t="s">
        <v>115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 s="6" customFormat="1" ht="45" customHeight="1" x14ac:dyDescent="0.25">
      <c r="A4" s="163" t="s">
        <v>20</v>
      </c>
      <c r="B4" s="149" t="s">
        <v>21</v>
      </c>
      <c r="C4" s="149" t="s">
        <v>22</v>
      </c>
      <c r="D4" s="149" t="s">
        <v>23</v>
      </c>
      <c r="E4" s="149" t="s">
        <v>24</v>
      </c>
      <c r="F4" s="149" t="s">
        <v>25</v>
      </c>
      <c r="G4" s="149" t="s">
        <v>0</v>
      </c>
      <c r="H4" s="148" t="s">
        <v>116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s="6" customFormat="1" ht="15.75" x14ac:dyDescent="0.25">
      <c r="A5" s="165"/>
      <c r="B5" s="149"/>
      <c r="C5" s="149"/>
      <c r="D5" s="149"/>
      <c r="E5" s="149"/>
      <c r="F5" s="149"/>
      <c r="G5" s="149"/>
      <c r="H5" s="3" t="s">
        <v>13</v>
      </c>
      <c r="I5" s="29" t="s">
        <v>2</v>
      </c>
      <c r="J5" s="29" t="s">
        <v>3</v>
      </c>
      <c r="K5" s="29" t="s">
        <v>4</v>
      </c>
      <c r="L5" s="29" t="s">
        <v>117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25">
      <c r="A7" s="176" t="s">
        <v>141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8"/>
    </row>
    <row r="8" spans="1:20" s="6" customFormat="1" ht="21" customHeight="1" x14ac:dyDescent="0.25">
      <c r="A8" s="173">
        <v>1</v>
      </c>
      <c r="B8" s="170" t="s">
        <v>27</v>
      </c>
      <c r="C8" s="147" t="s">
        <v>85</v>
      </c>
      <c r="D8" s="124"/>
      <c r="E8" s="124"/>
      <c r="F8" s="124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25">
      <c r="A9" s="174"/>
      <c r="B9" s="171"/>
      <c r="C9" s="147"/>
      <c r="D9" s="124"/>
      <c r="E9" s="124"/>
      <c r="F9" s="124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25">
      <c r="A10" s="174"/>
      <c r="B10" s="171"/>
      <c r="C10" s="147"/>
      <c r="D10" s="124"/>
      <c r="E10" s="124"/>
      <c r="F10" s="124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25">
      <c r="A11" s="174"/>
      <c r="B11" s="171"/>
      <c r="C11" s="147"/>
      <c r="D11" s="124"/>
      <c r="E11" s="124"/>
      <c r="F11" s="124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25">
      <c r="A12" s="174"/>
      <c r="B12" s="171"/>
      <c r="C12" s="147"/>
      <c r="D12" s="124"/>
      <c r="E12" s="124"/>
      <c r="F12" s="124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25">
      <c r="A13" s="174"/>
      <c r="B13" s="171"/>
      <c r="C13" s="124" t="s">
        <v>118</v>
      </c>
      <c r="D13" s="124"/>
      <c r="E13" s="124"/>
      <c r="F13" s="124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25">
      <c r="A14" s="174"/>
      <c r="B14" s="171"/>
      <c r="C14" s="124"/>
      <c r="D14" s="124"/>
      <c r="E14" s="124"/>
      <c r="F14" s="124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25">
      <c r="A15" s="174"/>
      <c r="B15" s="171"/>
      <c r="C15" s="124"/>
      <c r="D15" s="124"/>
      <c r="E15" s="124"/>
      <c r="F15" s="124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25">
      <c r="A16" s="174"/>
      <c r="B16" s="171"/>
      <c r="C16" s="124"/>
      <c r="D16" s="124"/>
      <c r="E16" s="124"/>
      <c r="F16" s="124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25">
      <c r="A17" s="175"/>
      <c r="B17" s="172"/>
      <c r="C17" s="124"/>
      <c r="D17" s="124"/>
      <c r="E17" s="124"/>
      <c r="F17" s="124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25">
      <c r="A18" s="167" t="s">
        <v>119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9"/>
    </row>
    <row r="19" spans="1:20" s="6" customFormat="1" ht="21" customHeight="1" x14ac:dyDescent="0.25">
      <c r="A19" s="124"/>
      <c r="B19" s="124" t="s">
        <v>120</v>
      </c>
      <c r="C19" s="124"/>
      <c r="D19" s="124"/>
      <c r="E19" s="124"/>
      <c r="F19" s="124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25">
      <c r="A20" s="124"/>
      <c r="B20" s="124"/>
      <c r="C20" s="124"/>
      <c r="D20" s="124"/>
      <c r="E20" s="124"/>
      <c r="F20" s="124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25">
      <c r="A21" s="124"/>
      <c r="B21" s="124"/>
      <c r="C21" s="124"/>
      <c r="D21" s="124"/>
      <c r="E21" s="124"/>
      <c r="F21" s="124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25">
      <c r="A22" s="124"/>
      <c r="B22" s="124"/>
      <c r="C22" s="124"/>
      <c r="D22" s="124"/>
      <c r="E22" s="124"/>
      <c r="F22" s="124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25">
      <c r="A23" s="124"/>
      <c r="B23" s="124"/>
      <c r="C23" s="124"/>
      <c r="D23" s="124"/>
      <c r="E23" s="124"/>
      <c r="F23" s="124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7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40625" defaultRowHeight="15.75" x14ac:dyDescent="0.25"/>
  <cols>
    <col min="1" max="1" width="5.28515625" style="6" customWidth="1"/>
    <col min="2" max="2" width="16.85546875" style="6" customWidth="1"/>
    <col min="3" max="3" width="18.7109375" style="6" customWidth="1"/>
    <col min="4" max="4" width="7.28515625" style="6" customWidth="1"/>
    <col min="5" max="5" width="7.5703125" style="6" customWidth="1"/>
    <col min="6" max="6" width="7.7109375" style="6" customWidth="1"/>
    <col min="7" max="7" width="7.28515625" style="6" customWidth="1"/>
    <col min="8" max="8" width="7.5703125" style="6" customWidth="1"/>
    <col min="9" max="9" width="7.42578125" style="6" customWidth="1"/>
    <col min="10" max="10" width="7.140625" style="6" customWidth="1"/>
    <col min="11" max="11" width="7" style="6" customWidth="1"/>
    <col min="12" max="12" width="6.85546875" style="6" customWidth="1"/>
    <col min="13" max="13" width="7.5703125" style="6" customWidth="1"/>
    <col min="14" max="14" width="6.85546875" style="6" customWidth="1"/>
    <col min="15" max="15" width="7.140625" style="6" customWidth="1"/>
    <col min="16" max="16" width="21" style="6" customWidth="1"/>
    <col min="17" max="16384" width="9.140625" style="6"/>
  </cols>
  <sheetData>
    <row r="1" spans="1:16" x14ac:dyDescent="0.25">
      <c r="P1" s="37" t="s">
        <v>41</v>
      </c>
    </row>
    <row r="3" spans="1:16" ht="31.5" customHeight="1" x14ac:dyDescent="0.25">
      <c r="A3" s="166" t="s">
        <v>135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 ht="35.25" customHeight="1" x14ac:dyDescent="0.25">
      <c r="A4" s="163" t="s">
        <v>20</v>
      </c>
      <c r="B4" s="149" t="s">
        <v>38</v>
      </c>
      <c r="C4" s="149" t="s">
        <v>39</v>
      </c>
      <c r="D4" s="148" t="s">
        <v>132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63" t="s">
        <v>40</v>
      </c>
    </row>
    <row r="5" spans="1:16" s="47" customFormat="1" ht="57" customHeight="1" x14ac:dyDescent="0.25">
      <c r="A5" s="165"/>
      <c r="B5" s="149"/>
      <c r="C5" s="149"/>
      <c r="D5" s="38" t="s">
        <v>2</v>
      </c>
      <c r="E5" s="38" t="s">
        <v>3</v>
      </c>
      <c r="F5" s="38" t="s">
        <v>4</v>
      </c>
      <c r="G5" s="38" t="s">
        <v>117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48" t="s">
        <v>12</v>
      </c>
      <c r="P5" s="164"/>
    </row>
    <row r="6" spans="1:16" s="47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x14ac:dyDescent="0.25">
      <c r="A7" s="49">
        <v>1</v>
      </c>
      <c r="B7" s="49" t="s">
        <v>75</v>
      </c>
      <c r="C7" s="49" t="s">
        <v>75</v>
      </c>
      <c r="D7" s="49" t="s">
        <v>75</v>
      </c>
      <c r="E7" s="49" t="s">
        <v>75</v>
      </c>
      <c r="F7" s="49" t="s">
        <v>75</v>
      </c>
      <c r="G7" s="49" t="s">
        <v>75</v>
      </c>
      <c r="H7" s="49" t="s">
        <v>75</v>
      </c>
      <c r="I7" s="49" t="s">
        <v>75</v>
      </c>
      <c r="J7" s="49" t="s">
        <v>75</v>
      </c>
      <c r="K7" s="49" t="s">
        <v>75</v>
      </c>
      <c r="L7" s="49" t="s">
        <v>75</v>
      </c>
      <c r="M7" s="49" t="s">
        <v>75</v>
      </c>
      <c r="N7" s="49" t="s">
        <v>75</v>
      </c>
      <c r="O7" s="49" t="s">
        <v>75</v>
      </c>
      <c r="P7" s="49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Таблица 2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'Таблица 2'!Заголовки_для_печати</vt:lpstr>
      <vt:lpstr>'5 Сводные показатели'!Область_печати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2023-11-01T09:57:35Z</dcterms:modified>
</cp:coreProperties>
</file>