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Таблица 1 " sheetId="12" r:id="rId1"/>
    <sheet name="Таблица 2" sheetId="11" r:id="rId2"/>
    <sheet name="Таблица 3" sheetId="3" r:id="rId3"/>
    <sheet name="Таблица 4" sheetId="4" r:id="rId4"/>
    <sheet name="Таблица 5" sheetId="5" r:id="rId5"/>
    <sheet name="Таблица 6" sheetId="6" r:id="rId6"/>
    <sheet name="Таблица 7" sheetId="7" r:id="rId7"/>
    <sheet name="Таблица 8" sheetId="8" r:id="rId8"/>
    <sheet name="Таблица 9" sheetId="9" r:id="rId9"/>
  </sheets>
  <definedNames>
    <definedName name="_xlnm.Print_Titles" localSheetId="1">'Таблица 2'!$4:$7</definedName>
    <definedName name="_xlnm.Print_Area" localSheetId="0">'Таблица 1 '!$A$1:$K$74</definedName>
    <definedName name="_xlnm.Print_Area" localSheetId="2">'Таблица 3'!$A$1:$D$38</definedName>
    <definedName name="_xlnm.Print_Area" localSheetId="5">'Таблица 6'!$A$1:$P$61</definedName>
  </definedNames>
  <calcPr calcId="145621"/>
</workbook>
</file>

<file path=xl/calcChain.xml><?xml version="1.0" encoding="utf-8"?>
<calcChain xmlns="http://schemas.openxmlformats.org/spreadsheetml/2006/main">
  <c r="G7" i="7" l="1"/>
  <c r="E27" i="12"/>
  <c r="F27" i="12"/>
  <c r="G27" i="12"/>
  <c r="H27" i="12"/>
  <c r="I12" i="11" l="1"/>
  <c r="I11" i="11"/>
  <c r="E22" i="11" l="1"/>
  <c r="E21" i="11"/>
  <c r="G71" i="11" l="1"/>
  <c r="H71" i="11"/>
  <c r="I71" i="11"/>
  <c r="J71" i="11"/>
  <c r="K71" i="11"/>
  <c r="L71" i="11"/>
  <c r="M71" i="11"/>
  <c r="N71" i="11"/>
  <c r="O71" i="11"/>
  <c r="P71" i="11"/>
  <c r="Q71" i="11"/>
  <c r="F71" i="11"/>
  <c r="E75" i="11"/>
  <c r="E74" i="11"/>
  <c r="E73" i="11"/>
  <c r="E72" i="11"/>
  <c r="Q28" i="11"/>
  <c r="P28" i="11" s="1"/>
  <c r="O28" i="11" s="1"/>
  <c r="N28" i="11" s="1"/>
  <c r="M28" i="11" s="1"/>
  <c r="L28" i="11" s="1"/>
  <c r="K28" i="11" s="1"/>
  <c r="J28" i="11" s="1"/>
  <c r="I28" i="11" s="1"/>
  <c r="H28" i="11" s="1"/>
  <c r="H10" i="11"/>
  <c r="E71" i="11" l="1"/>
  <c r="G28" i="11" l="1"/>
  <c r="F28" i="11" s="1"/>
  <c r="E115" i="11"/>
  <c r="E100" i="11"/>
  <c r="E99" i="11"/>
  <c r="E98" i="11"/>
  <c r="E97" i="11"/>
  <c r="E11" i="11"/>
  <c r="E12" i="11"/>
  <c r="E13" i="11"/>
  <c r="E10" i="11"/>
  <c r="E96" i="11" l="1"/>
  <c r="E9" i="11"/>
  <c r="G88" i="11"/>
  <c r="H88" i="11"/>
  <c r="I88" i="11"/>
  <c r="J88" i="11"/>
  <c r="K88" i="11"/>
  <c r="L88" i="11"/>
  <c r="M88" i="11"/>
  <c r="N88" i="11"/>
  <c r="O88" i="11"/>
  <c r="P88" i="11"/>
  <c r="Q88" i="11"/>
  <c r="G89" i="11"/>
  <c r="H89" i="11"/>
  <c r="I89" i="11"/>
  <c r="J89" i="11"/>
  <c r="K89" i="11"/>
  <c r="L89" i="11"/>
  <c r="M89" i="11"/>
  <c r="N89" i="11"/>
  <c r="O89" i="11"/>
  <c r="P89" i="11"/>
  <c r="Q89" i="11"/>
  <c r="G90" i="11"/>
  <c r="H90" i="11"/>
  <c r="I90" i="11"/>
  <c r="J90" i="11"/>
  <c r="K90" i="11"/>
  <c r="L90" i="11"/>
  <c r="M90" i="11"/>
  <c r="N90" i="11"/>
  <c r="O90" i="11"/>
  <c r="P90" i="11"/>
  <c r="Q90" i="11"/>
  <c r="F90" i="11"/>
  <c r="F89" i="11"/>
  <c r="F88" i="11"/>
  <c r="G87" i="11"/>
  <c r="H87" i="11"/>
  <c r="I87" i="11"/>
  <c r="J87" i="11"/>
  <c r="K87" i="11"/>
  <c r="L87" i="11"/>
  <c r="M87" i="11"/>
  <c r="N87" i="11"/>
  <c r="O87" i="11"/>
  <c r="P87" i="11"/>
  <c r="Q87" i="11"/>
  <c r="F87" i="11"/>
  <c r="G64" i="11"/>
  <c r="H64" i="11"/>
  <c r="I64" i="11"/>
  <c r="J64" i="11"/>
  <c r="K64" i="11"/>
  <c r="L64" i="11"/>
  <c r="M64" i="11"/>
  <c r="N64" i="11"/>
  <c r="O64" i="11"/>
  <c r="P64" i="11"/>
  <c r="Q64" i="11"/>
  <c r="F64" i="11"/>
  <c r="G63" i="11"/>
  <c r="H63" i="11"/>
  <c r="I63" i="11"/>
  <c r="J63" i="11"/>
  <c r="K63" i="11"/>
  <c r="L63" i="11"/>
  <c r="M63" i="11"/>
  <c r="N63" i="11"/>
  <c r="O63" i="11"/>
  <c r="P63" i="11"/>
  <c r="Q63" i="11"/>
  <c r="F63" i="11"/>
  <c r="G62" i="11"/>
  <c r="H62" i="11"/>
  <c r="I62" i="11"/>
  <c r="J62" i="11"/>
  <c r="K62" i="11"/>
  <c r="L62" i="11"/>
  <c r="M62" i="11"/>
  <c r="N62" i="11"/>
  <c r="O62" i="11"/>
  <c r="P62" i="11"/>
  <c r="Q62" i="11"/>
  <c r="F62" i="11"/>
  <c r="G61" i="11"/>
  <c r="H61" i="11"/>
  <c r="I61" i="11"/>
  <c r="J61" i="11"/>
  <c r="K61" i="11"/>
  <c r="L61" i="11"/>
  <c r="M61" i="11"/>
  <c r="N61" i="11"/>
  <c r="O61" i="11"/>
  <c r="P61" i="11"/>
  <c r="Q61" i="11"/>
  <c r="F61" i="11"/>
  <c r="G53" i="11"/>
  <c r="H53" i="11"/>
  <c r="I53" i="11"/>
  <c r="J53" i="11"/>
  <c r="K53" i="11"/>
  <c r="L53" i="11"/>
  <c r="M53" i="11"/>
  <c r="N53" i="11"/>
  <c r="O53" i="11"/>
  <c r="P53" i="11"/>
  <c r="Q53" i="11"/>
  <c r="F53" i="11"/>
  <c r="G52" i="11"/>
  <c r="H52" i="11"/>
  <c r="I52" i="11"/>
  <c r="J52" i="11"/>
  <c r="K52" i="11"/>
  <c r="L52" i="11"/>
  <c r="M52" i="11"/>
  <c r="N52" i="11"/>
  <c r="O52" i="11"/>
  <c r="P52" i="11"/>
  <c r="Q52" i="11"/>
  <c r="F52" i="11"/>
  <c r="G51" i="11"/>
  <c r="G93" i="11" s="1"/>
  <c r="G103" i="11" s="1"/>
  <c r="G109" i="11" s="1"/>
  <c r="H51" i="11"/>
  <c r="H93" i="11" s="1"/>
  <c r="H103" i="11" s="1"/>
  <c r="H109" i="11" s="1"/>
  <c r="I51" i="11"/>
  <c r="I93" i="11" s="1"/>
  <c r="J51" i="11"/>
  <c r="K51" i="11"/>
  <c r="L51" i="11"/>
  <c r="L93" i="11" s="1"/>
  <c r="L103" i="11" s="1"/>
  <c r="L109" i="11" s="1"/>
  <c r="M51" i="11"/>
  <c r="M93" i="11" s="1"/>
  <c r="M103" i="11" s="1"/>
  <c r="M109" i="11" s="1"/>
  <c r="N51" i="11"/>
  <c r="O51" i="11"/>
  <c r="P51" i="11"/>
  <c r="P93" i="11" s="1"/>
  <c r="P103" i="11" s="1"/>
  <c r="P109" i="11" s="1"/>
  <c r="Q51" i="11"/>
  <c r="Q93" i="11" s="1"/>
  <c r="Q103" i="11" s="1"/>
  <c r="Q109" i="11" s="1"/>
  <c r="F51" i="11"/>
  <c r="F93" i="11" s="1"/>
  <c r="F103" i="11" s="1"/>
  <c r="G50" i="11"/>
  <c r="G92" i="11" s="1"/>
  <c r="G102" i="11" s="1"/>
  <c r="G108" i="11" s="1"/>
  <c r="H50" i="11"/>
  <c r="I50" i="11"/>
  <c r="J50" i="11"/>
  <c r="K50" i="11"/>
  <c r="K92" i="11" s="1"/>
  <c r="K102" i="11" s="1"/>
  <c r="K108" i="11" s="1"/>
  <c r="L50" i="11"/>
  <c r="M50" i="11"/>
  <c r="N50" i="11"/>
  <c r="O50" i="11"/>
  <c r="O92" i="11" s="1"/>
  <c r="O102" i="11" s="1"/>
  <c r="O108" i="11" s="1"/>
  <c r="P50" i="11"/>
  <c r="Q50" i="11"/>
  <c r="F50" i="11"/>
  <c r="F92" i="11" s="1"/>
  <c r="F102" i="11" s="1"/>
  <c r="E48" i="11"/>
  <c r="E47" i="11"/>
  <c r="E46" i="11"/>
  <c r="E45" i="11"/>
  <c r="E43" i="11"/>
  <c r="E42" i="11"/>
  <c r="E41" i="11"/>
  <c r="E40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85" i="11"/>
  <c r="E84" i="11"/>
  <c r="E83" i="11"/>
  <c r="E82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0" i="11"/>
  <c r="E79" i="11"/>
  <c r="E78" i="11"/>
  <c r="E77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E70" i="11"/>
  <c r="E69" i="11"/>
  <c r="E68" i="11"/>
  <c r="E67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O94" i="11" l="1"/>
  <c r="O104" i="11" s="1"/>
  <c r="O110" i="11" s="1"/>
  <c r="K94" i="11"/>
  <c r="K104" i="11" s="1"/>
  <c r="K110" i="11" s="1"/>
  <c r="G94" i="11"/>
  <c r="G104" i="11" s="1"/>
  <c r="G110" i="11" s="1"/>
  <c r="F108" i="11"/>
  <c r="F109" i="11"/>
  <c r="I103" i="11"/>
  <c r="I109" i="11"/>
  <c r="P95" i="11"/>
  <c r="P105" i="11" s="1"/>
  <c r="P111" i="11" s="1"/>
  <c r="L95" i="11"/>
  <c r="L105" i="11" s="1"/>
  <c r="L111" i="11" s="1"/>
  <c r="Q95" i="11"/>
  <c r="Q105" i="11" s="1"/>
  <c r="Q111" i="11" s="1"/>
  <c r="H95" i="11"/>
  <c r="H105" i="11" s="1"/>
  <c r="H111" i="11" s="1"/>
  <c r="E44" i="11"/>
  <c r="M95" i="11"/>
  <c r="M105" i="11" s="1"/>
  <c r="M111" i="11" s="1"/>
  <c r="I95" i="11"/>
  <c r="I105" i="11" s="1"/>
  <c r="E81" i="11"/>
  <c r="E76" i="11"/>
  <c r="F86" i="11"/>
  <c r="G95" i="11"/>
  <c r="G105" i="11" s="1"/>
  <c r="G111" i="11" s="1"/>
  <c r="E66" i="11"/>
  <c r="F94" i="11"/>
  <c r="F104" i="11" s="1"/>
  <c r="F95" i="11"/>
  <c r="F105" i="11" s="1"/>
  <c r="E87" i="11"/>
  <c r="E90" i="11"/>
  <c r="N92" i="11"/>
  <c r="N102" i="11" s="1"/>
  <c r="N108" i="11" s="1"/>
  <c r="N93" i="11"/>
  <c r="N103" i="11" s="1"/>
  <c r="N109" i="11" s="1"/>
  <c r="N94" i="11"/>
  <c r="N104" i="11" s="1"/>
  <c r="N110" i="11" s="1"/>
  <c r="N95" i="11"/>
  <c r="N105" i="11" s="1"/>
  <c r="N111" i="11" s="1"/>
  <c r="Q92" i="11"/>
  <c r="Q102" i="11" s="1"/>
  <c r="Q108" i="11" s="1"/>
  <c r="I92" i="11"/>
  <c r="I102" i="11" s="1"/>
  <c r="M94" i="11"/>
  <c r="M104" i="11" s="1"/>
  <c r="M110" i="11" s="1"/>
  <c r="P92" i="11"/>
  <c r="P102" i="11" s="1"/>
  <c r="P108" i="11" s="1"/>
  <c r="L92" i="11"/>
  <c r="L102" i="11" s="1"/>
  <c r="L108" i="11" s="1"/>
  <c r="H92" i="11"/>
  <c r="H102" i="11" s="1"/>
  <c r="H108" i="11" s="1"/>
  <c r="P94" i="11"/>
  <c r="P104" i="11" s="1"/>
  <c r="P110" i="11" s="1"/>
  <c r="L94" i="11"/>
  <c r="L104" i="11" s="1"/>
  <c r="L110" i="11" s="1"/>
  <c r="H94" i="11"/>
  <c r="H104" i="11" s="1"/>
  <c r="H110" i="11" s="1"/>
  <c r="J92" i="11"/>
  <c r="J102" i="11" s="1"/>
  <c r="J108" i="11" s="1"/>
  <c r="J93" i="11"/>
  <c r="J103" i="11" s="1"/>
  <c r="J109" i="11" s="1"/>
  <c r="J94" i="11"/>
  <c r="J104" i="11" s="1"/>
  <c r="J110" i="11" s="1"/>
  <c r="J95" i="11"/>
  <c r="J105" i="11" s="1"/>
  <c r="J111" i="11" s="1"/>
  <c r="M92" i="11"/>
  <c r="M102" i="11" s="1"/>
  <c r="M108" i="11" s="1"/>
  <c r="Q94" i="11"/>
  <c r="Q104" i="11" s="1"/>
  <c r="Q110" i="11" s="1"/>
  <c r="I94" i="11"/>
  <c r="O93" i="11"/>
  <c r="O103" i="11" s="1"/>
  <c r="O109" i="11" s="1"/>
  <c r="K93" i="11"/>
  <c r="K103" i="11" s="1"/>
  <c r="K109" i="11" s="1"/>
  <c r="O95" i="11"/>
  <c r="O105" i="11" s="1"/>
  <c r="O111" i="11" s="1"/>
  <c r="K95" i="11"/>
  <c r="K105" i="11" s="1"/>
  <c r="K111" i="11" s="1"/>
  <c r="E39" i="11"/>
  <c r="N86" i="11"/>
  <c r="J86" i="11"/>
  <c r="E89" i="11"/>
  <c r="O86" i="11"/>
  <c r="E88" i="11"/>
  <c r="H86" i="11"/>
  <c r="L86" i="11"/>
  <c r="P86" i="11"/>
  <c r="K86" i="11"/>
  <c r="I86" i="11"/>
  <c r="M86" i="11"/>
  <c r="Q86" i="11"/>
  <c r="G86" i="11"/>
  <c r="E108" i="11" l="1"/>
  <c r="E103" i="11"/>
  <c r="F111" i="11"/>
  <c r="E111" i="11" s="1"/>
  <c r="E105" i="11"/>
  <c r="F110" i="11"/>
  <c r="E104" i="11"/>
  <c r="E109" i="11"/>
  <c r="I104" i="11"/>
  <c r="I110" i="11"/>
  <c r="E102" i="11"/>
  <c r="E101" i="11" s="1"/>
  <c r="E86" i="11"/>
  <c r="E110" i="11" l="1"/>
  <c r="E107" i="11" s="1"/>
  <c r="I27" i="12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H114" i="11"/>
  <c r="G114" i="11"/>
  <c r="F114" i="11"/>
  <c r="Q113" i="11"/>
  <c r="P113" i="11"/>
  <c r="O113" i="11"/>
  <c r="N113" i="11"/>
  <c r="M113" i="11"/>
  <c r="L113" i="11"/>
  <c r="K113" i="11"/>
  <c r="J113" i="11"/>
  <c r="I113" i="11"/>
  <c r="H113" i="11"/>
  <c r="G113" i="11"/>
  <c r="F113" i="11"/>
  <c r="P107" i="11"/>
  <c r="O107" i="11"/>
  <c r="N107" i="11"/>
  <c r="M107" i="11"/>
  <c r="K107" i="11"/>
  <c r="J107" i="11"/>
  <c r="I107" i="11"/>
  <c r="G107" i="11"/>
  <c r="F107" i="11"/>
  <c r="Q107" i="11"/>
  <c r="L107" i="11"/>
  <c r="Q96" i="11"/>
  <c r="P96" i="11"/>
  <c r="O96" i="11"/>
  <c r="N96" i="11"/>
  <c r="M96" i="11"/>
  <c r="L96" i="11"/>
  <c r="K96" i="11"/>
  <c r="J96" i="11"/>
  <c r="I96" i="11"/>
  <c r="H96" i="11"/>
  <c r="G96" i="11"/>
  <c r="F96" i="11"/>
  <c r="Q60" i="11"/>
  <c r="P60" i="11"/>
  <c r="H60" i="11"/>
  <c r="E59" i="11"/>
  <c r="E58" i="11"/>
  <c r="E57" i="11"/>
  <c r="E56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O49" i="11"/>
  <c r="K49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0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E113" i="11" l="1"/>
  <c r="E114" i="11"/>
  <c r="K112" i="11"/>
  <c r="H112" i="11"/>
  <c r="L112" i="11"/>
  <c r="P112" i="11"/>
  <c r="E116" i="11"/>
  <c r="E112" i="11"/>
  <c r="E29" i="11"/>
  <c r="E34" i="11"/>
  <c r="E24" i="11"/>
  <c r="E14" i="11"/>
  <c r="E55" i="11"/>
  <c r="E19" i="11"/>
  <c r="O112" i="11"/>
  <c r="G112" i="11"/>
  <c r="H49" i="11"/>
  <c r="I60" i="11"/>
  <c r="M60" i="11"/>
  <c r="P49" i="11"/>
  <c r="L60" i="11"/>
  <c r="E62" i="11"/>
  <c r="E63" i="11"/>
  <c r="E64" i="11"/>
  <c r="J60" i="11"/>
  <c r="N60" i="11"/>
  <c r="J112" i="11"/>
  <c r="N112" i="11"/>
  <c r="I112" i="11"/>
  <c r="M112" i="11"/>
  <c r="Q112" i="11"/>
  <c r="E61" i="11"/>
  <c r="G60" i="11"/>
  <c r="K60" i="11"/>
  <c r="Q101" i="11"/>
  <c r="L49" i="11"/>
  <c r="N101" i="11"/>
  <c r="I49" i="11"/>
  <c r="Q49" i="11"/>
  <c r="E52" i="11"/>
  <c r="O60" i="11"/>
  <c r="H107" i="11"/>
  <c r="M101" i="11"/>
  <c r="G49" i="11"/>
  <c r="H91" i="11"/>
  <c r="L91" i="11"/>
  <c r="P91" i="11"/>
  <c r="E53" i="11"/>
  <c r="F60" i="11"/>
  <c r="D27" i="12"/>
  <c r="M49" i="11"/>
  <c r="F49" i="11"/>
  <c r="J49" i="11"/>
  <c r="N49" i="11"/>
  <c r="E50" i="11"/>
  <c r="G101" i="11"/>
  <c r="K101" i="11"/>
  <c r="O101" i="11"/>
  <c r="F101" i="11"/>
  <c r="F112" i="11"/>
  <c r="E51" i="11"/>
  <c r="E60" i="11" l="1"/>
  <c r="E49" i="11"/>
  <c r="H101" i="11"/>
  <c r="L101" i="11"/>
  <c r="P101" i="11"/>
  <c r="Q91" i="11"/>
  <c r="F91" i="11"/>
  <c r="I91" i="11"/>
  <c r="M91" i="11"/>
  <c r="J101" i="11"/>
  <c r="E92" i="11"/>
  <c r="O91" i="11"/>
  <c r="I101" i="11"/>
  <c r="K91" i="11"/>
  <c r="E94" i="11"/>
  <c r="G91" i="11"/>
  <c r="J91" i="11"/>
  <c r="N91" i="11"/>
  <c r="E93" i="11"/>
  <c r="E95" i="11"/>
  <c r="E91" i="11" l="1"/>
</calcChain>
</file>

<file path=xl/sharedStrings.xml><?xml version="1.0" encoding="utf-8"?>
<sst xmlns="http://schemas.openxmlformats.org/spreadsheetml/2006/main" count="568" uniqueCount="263">
  <si>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</si>
  <si>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</si>
  <si>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</si>
  <si>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</si>
  <si>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</si>
  <si>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</si>
  <si>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</si>
  <si>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</si>
  <si>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</si>
  <si>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</si>
  <si>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</si>
  <si>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</si>
  <si>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</si>
  <si>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</si>
  <si>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Значение показателя по годам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</si>
  <si>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</si>
  <si>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</si>
  <si>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</si>
  <si>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</si>
  <si>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</si>
  <si>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</si>
  <si>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</si>
  <si>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</si>
  <si>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</si>
  <si>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</si>
  <si>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</si>
  <si>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</si>
  <si>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</si>
  <si>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</si>
  <si>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1.1</t>
  </si>
  <si>
    <t>1.2</t>
  </si>
  <si>
    <t>2.1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</si>
  <si>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</si>
  <si>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</si>
  <si>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</si>
  <si>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</si>
  <si>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</si>
  <si>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</si>
  <si>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</si>
  <si>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</si>
  <si>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</si>
  <si>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</si>
  <si>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</si>
  <si>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Инвестиции на 20_год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</si>
  <si>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</si>
  <si>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</si>
  <si>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</si>
  <si>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</si>
  <si>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Перечень
 реализуемых объектов на 20_ год и на плановый период 20_ и 20_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</si>
  <si>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</si>
  <si>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</si>
  <si>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</si>
  <si>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</si>
  <si>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</si>
  <si>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</si>
  <si>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</si>
  <si>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</si>
  <si>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</si>
  <si>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</si>
  <si>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</si>
  <si>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6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</si>
  <si>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</si>
  <si>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</si>
  <si>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</si>
  <si>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</si>
  <si>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</si>
  <si>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</si>
  <si>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</si>
  <si>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Наказы избирателей</t>
  </si>
  <si>
    <t>Таблица 7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</si>
  <si>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</si>
  <si>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</si>
  <si>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</si>
  <si>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</si>
  <si>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</si>
  <si>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</si>
  <si>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</si>
  <si>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</si>
  <si>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</si>
  <si>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</si>
  <si>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</si>
  <si>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</si>
  <si>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</si>
  <si>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</si>
  <si>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</si>
  <si>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</si>
  <si>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</si>
  <si>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</si>
  <si>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</si>
  <si>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1.3</t>
  </si>
  <si>
    <t>1.4</t>
  </si>
  <si>
    <t>1.5</t>
  </si>
  <si>
    <t>1.6</t>
  </si>
  <si>
    <t>Направления расходов структурного элемента (основного мероприятия)</t>
  </si>
  <si>
    <t xml:space="preserve"> -</t>
  </si>
  <si>
    <t xml:space="preserve">Приложение 2
к постановлению администрации
города Покачи
от _______________ № _______
</t>
  </si>
  <si>
    <t>Таблица 2</t>
  </si>
  <si>
    <t xml:space="preserve">Распределение финансовых ресурсов муниципальной программы </t>
  </si>
  <si>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</si>
  <si>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</si>
  <si>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Финансовые затраты на реализацию (руб.)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</si>
  <si>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</si>
  <si>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</si>
  <si>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</si>
  <si>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</si>
  <si>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</si>
  <si>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</si>
  <si>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</si>
  <si>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</si>
  <si>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</si>
  <si>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</si>
  <si>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</si>
  <si>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</si>
  <si>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Итого по подпрограмме 1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</si>
  <si>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</si>
  <si>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</si>
  <si>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</si>
  <si>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</si>
  <si>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</si>
  <si>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Таблица 1</t>
  </si>
  <si>
    <t>Таблица 3</t>
  </si>
  <si>
    <t>Всего (2019-2030)</t>
  </si>
  <si>
    <t>2026-2030</t>
  </si>
  <si>
    <t>На момент окончания реализации муниципальной программы (2030)</t>
  </si>
  <si>
    <t>2019-2030</t>
  </si>
  <si>
    <t xml:space="preserve"> "Развитие образования в городе Покачи"</t>
  </si>
  <si>
    <t>Управление образования администрации города Покачи</t>
  </si>
  <si>
    <t>Обеспечение стабильного функционирования и устойчивого развития системы образования города Покачи, доступности качественного образования, соответствующего современным потребностям общества, эффективности, комплексной безопасности и комфортных условий обучающихся и воспитанников образовательных организаций в условиях модернизации российского образования, создание условий для возрождения семейных традиций, укрепления семейных ценностей и воспитания в детях высоких моральных и нравственных качеств, патриотизма и гражданственности, 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традиций.</t>
  </si>
  <si>
    <t xml:space="preserve">1. Модернизация дошкольного и общего образования детей.
2. Создание современной оценки качества образования на основе принципов открытости, объективности, прозрачности.
3. Развитие инфраструктуры и организационно-экономических механизмов, обеспечивающих равную доступность услуг дошкольного и общего образования.
</t>
  </si>
  <si>
    <t xml:space="preserve">1. Подпрограмма «Общее образование»
2. Подпрограмма «Развитие гражданской активности у обучающихся образовательных организаций»
3. Подпрограмма «Ресурсное обеспечение в сфере образования»
</t>
  </si>
  <si>
    <t>Количество педагогических работников принявших участие в конкурсах профессионального мастерства &lt;*&gt;</t>
  </si>
  <si>
    <t>Численность детей от 5 до 18 лет, охваченных деятельностью региональных центров и выявления, поддержки и развития способностей и талантов у детей и молодежи, технопарков "Кванториум" и центров "IT-куб" (чел.),  (Чд5-11зан)</t>
  </si>
  <si>
    <t>Общая численность учащихся 5-11 классов в муниципальных общеобразовательных учреждениях (чел.), (Чд5-11общ.)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</si>
  <si>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 (%), Чд5-11охв./Чд5-11общ. х 100% &lt;4&gt;</t>
  </si>
  <si>
    <t xml:space="preserve">Численность детей 5-11 классов,  охваченных мероприятиями, направленными на раннюю профессиональную ориентацию, в том числе в рамках программы "Билет в будущее" (чел.), (Чд5-11охв.) </t>
  </si>
  <si>
    <t>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 (ед.)&lt;7&gt;</t>
  </si>
  <si>
    <t>Количество общеобразовательных организаций города Покачи обеспеченных Интернет-соединением со скоростью соединения не менее 100Мб\с (ед.)&lt;8&gt;</t>
  </si>
  <si>
    <t xml:space="preserve">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(%),                                                                                                                                                                                                                                                                 Чуч.1см. / Чуч.всего х 100%
</t>
  </si>
  <si>
    <t>Численность учащихся, занимающихся в муниципальных общеобразовательных учреждениях в одну смену (чел.), (Чуч.1см.)</t>
  </si>
  <si>
    <t>Общая численность учащихся в муниципальных общеобразовательных учреждениях (чел.), (Чуч.всего)</t>
  </si>
  <si>
    <t xml:space="preserve">Доля детей в возрасте 1 - 6 лет, стоящих на учете для определения в муниципальные дошкольные образовательные учреждения, в общей численности детей в возрасте 1 - 6 лет (%),                                                                                                                                                                                                                                     Чд.уч.1-6 / Чд.1-6 х 100%
</t>
  </si>
  <si>
    <t>Численность детей в возрасте 1-6 лет, состоящих на учете для определения в муниципальные дошкольные образовательные организации (чел.), (Чд.уч.1-6 )</t>
  </si>
  <si>
    <t>Численность детей в возрасте 1-6 лет (чел.), (Чд.1-6)</t>
  </si>
  <si>
    <t xml:space="preserve">Количество услуг, переданных негосударственным поставщикам на оказание услуг социальной сферы  (ед.)
</t>
  </si>
  <si>
    <t>5</t>
  </si>
  <si>
    <t>5.1</t>
  </si>
  <si>
    <t>5.2</t>
  </si>
  <si>
    <t>6</t>
  </si>
  <si>
    <t>7</t>
  </si>
  <si>
    <t>8</t>
  </si>
  <si>
    <t>9</t>
  </si>
  <si>
    <t>10</t>
  </si>
  <si>
    <t>10.1</t>
  </si>
  <si>
    <t>10.2</t>
  </si>
  <si>
    <t>11</t>
  </si>
  <si>
    <t>11.1</t>
  </si>
  <si>
    <t>11.2</t>
  </si>
  <si>
    <t>12</t>
  </si>
  <si>
    <t>п.1.4.2. протокола №6 от 23.09.2020  заседания рабочей (экспертной) группы по вопросам поддержки доступа негосударственных (немуниципальных) организаций к предоставлению услуг (работ) социальной сферы в муниципальных образованиях автономного округа</t>
  </si>
  <si>
    <t xml:space="preserve">Возможности для самореализации и развития талантов </t>
  </si>
  <si>
    <t>Заместитель главы города Покачи</t>
  </si>
  <si>
    <t>Отдел информатизации администрации города Покачи</t>
  </si>
  <si>
    <t xml:space="preserve">п. 10, 11 Показателей достижения цели социально-экономического развития Приложения
к Стратегии социально-экономического развития города Покачи до 2030 года, утверждённой решением Думы города Покачи от 17.12.2018 №110
</t>
  </si>
  <si>
    <t>2023</t>
  </si>
  <si>
    <t>I. Подпрограмма "Общее образование"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</si>
  <si>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</si>
  <si>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</si>
  <si>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муниципальных образовательных организаций города Покачи,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</si>
  <si>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>Региональный проект "Учитель будущего" (1)</t>
  </si>
  <si>
    <t xml:space="preserve">Региональный проект "Поддержка семей, имеющих детей" </t>
  </si>
  <si>
    <t>Региональный проект "Цифровая образовательная среда" (9)</t>
  </si>
  <si>
    <t>Региональный проект "Успех каждого ребенка" (3,4,5)</t>
  </si>
  <si>
    <t>1.1.1</t>
  </si>
  <si>
    <t>1.1.2</t>
  </si>
  <si>
    <t>Управление образования администраци города Покачи, отдел информатизации администрации города Покачи</t>
  </si>
  <si>
    <t>Управление образования администраци города Покачи</t>
  </si>
  <si>
    <t>II. Подпрограмма "Развитие гражданской активности у обучающихся образовательных организаций"</t>
  </si>
  <si>
    <t>Региональный проект "Социальная активность" (6)</t>
  </si>
  <si>
    <t>III. Подпрограмма "Ресурсное обеспечение в сфере образования"</t>
  </si>
  <si>
    <t>Региональный проект "Современная школа" (8)</t>
  </si>
  <si>
    <t>Региональный проект "Содействие занятости женщин - создание условий дошкольного образования для детей в возрасте до трех лет" (7)</t>
  </si>
  <si>
    <t>3.1</t>
  </si>
  <si>
    <t>3.2</t>
  </si>
  <si>
    <t>3.3</t>
  </si>
  <si>
    <t>Итого по подпрограмме 3</t>
  </si>
  <si>
    <t>Ответственный исполнитель (управление образования администрации города Покачи)</t>
  </si>
  <si>
    <t>Соисполнитель  (отдел информатизации администрации города Покачи)</t>
  </si>
  <si>
    <t>Субсидии на реализацию инициативных проектов, отобранных по результатам конкурса  (инициативный проект "Лучшее - детям")</t>
  </si>
  <si>
    <t>3.1.1</t>
  </si>
  <si>
    <t>Региональный проект "Современная школа" (2)</t>
  </si>
  <si>
    <t>Расходы на обеспечение деятельности (оказание услуг) муниципальных учреждений</t>
  </si>
  <si>
    <t xml:space="preserve">Положение о реализации администрацией города Покачи вопроса местного значения по организации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 на территории города Покачи, утвержденное постановлением администрации города Покачи от 11.06.2021 №484
</t>
  </si>
  <si>
    <t xml:space="preserve">Положение об организации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организациях, создание условий для осуществления присмотра и ухода за детьми, содержание детей в муниципальных образовательных организациях, в том числе детей-инвалидов, утвержденое постановлением администрации города Покачи от 24.06.2014 №769         </t>
  </si>
  <si>
    <t>Постановление администрации города Покачи от 10.03.2020 №206 "Об осуществлении отдельного государственного полномочия по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 из многодетных семей, детей из малоимущих семей, обучающихся с ограниченными возможностями здоровья, детей-инвалидов, не относящихся к обучающимся с ограниченными возможностями здоровья, получающих образование в муниципальных общеобразовательных организациях в виде предоставления двухразового питания в учебное время по месту нахождения общеобразовательной организации и денежной компенсации обучающимся общеобразовательных организаций с ограниченными возможностями здоровья, детям-инвалидам, не относящимся к обучающимся с ограниченными возможностями здоровья, обучение которых организовано на дому"</t>
  </si>
  <si>
    <t>Порядок распределения средств на финансовое обеспечение мероприятий по организации питания обучающихся в муниципальных общеобразовательных организациях города Покачи, утвержденный  постановление администрации города Покачи от 29.03.2019 №295</t>
  </si>
  <si>
    <t>Положение об установлении системы оплаты труда работников муниципальных образовательных учреждений города Покачи, утвержденное постановлением администрации города Покачи от от 30.01.2018 №83</t>
  </si>
  <si>
    <t>Постановление Правительства Ханты-Мансийского автономного округа - Югры от 30.12.2016 №567-п "О методиках формирования нормативов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формирования нормативов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нормативах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порядке расходования субвенций бюджетам муниципальных образований Ханты-Мансийского автономного округа - Югры из бюджета Ханты-Мансийского автономного округа - Югры для обеспечения государственных гарантий на получение образования и осуществления переданных отдельных государственных полномочий в области образования, перечне малокомплектных общеобразовательных организаций";</t>
  </si>
  <si>
    <t>Закон Ханты-Мансийского автономного округа - Югры от 11.12.2013 №123-оз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Ханты-Мансийского автономного округа - Югры в области образования и о субвенциях местным бюджетам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организациях";</t>
  </si>
  <si>
    <t xml:space="preserve">Постановление Администрации города Покачи от 31.05.2017 №545 "Об осуществлении переданного органу местного самоуправления отдельного государственного полномочия по выплате компенсации части родительской платы за присмотр и уход за детьми в образовательных организациях, осуществляющих образовательную деятельность по реализации образовательных программ дошкольного образования" </t>
  </si>
  <si>
    <t>Задачи 1. "Создание современной оценки качества образования на основе принципов открытости, объективности, прозрачности."</t>
  </si>
  <si>
    <t>Цель "Обеспечение стабильного функционирования и устойчивого развития системы образования города Покачи, доступности качественного образования, соответствующего современным потребностям общества, эффективности, комплексной безопасности и комфортных условий обучающихся и воспитанников образовательных организаций в условиях модернизации российского образования, создание условий для возрождения семейных традиций, укрепления семейных ценностей и воспитания в детях высоких моральных и нравственных качеств, патриотизма и гражданственности, 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традиций."</t>
  </si>
  <si>
    <t>Подпрограмма 1«Общее образование»</t>
  </si>
  <si>
    <t xml:space="preserve">Порядок финансового обеспечения выполнения муниципального задания муниципальными автономными и бюджетными учреждениями города Покачи, утвержденный постановлением администрации города Покачи от 11.03.2019 №223 </t>
  </si>
  <si>
    <t>Расходы на проведение мероприятий в области образования</t>
  </si>
  <si>
    <t>Повышение IT-компетенций педагогов и административных работников образовательных организаций</t>
  </si>
  <si>
    <t xml:space="preserve">Участие педагогов в конкурсах профессионального мастерства различного уровня </t>
  </si>
  <si>
    <t>Задачи 2 "Модернизация дошкольного и общего образования детей"</t>
  </si>
  <si>
    <t>Подпрограмма 2 "Развитие гражданской активности у обучающихся образовательных организаций"</t>
  </si>
  <si>
    <t>Организация и проведение мероприятий в сфере добровольчества (волонтерства), в том числе обеспечивающих обучение граждан, участвующих в добровольческой (волонтерской) деятельности</t>
  </si>
  <si>
    <t>Задачи 3 " Развитие инфраструктуры и организационно-экономических механизмов, обеспечивающих равную доступность услуг дошкольного и общего образования.
"</t>
  </si>
  <si>
    <t>Подпрограмма 3 "Ресурсное обеспечение в сфере образования"</t>
  </si>
  <si>
    <t>3.1.</t>
  </si>
  <si>
    <t>3.2.</t>
  </si>
  <si>
    <t>3.3.</t>
  </si>
  <si>
    <t>Реализация мероприятий, направленных на обеспечение комплексной безопасности и комфортных условий образовательного процесса</t>
  </si>
  <si>
    <t>Приобретение оборудования, материалов для профилактики COVID-19</t>
  </si>
  <si>
    <t>Создание безбарьерной среды для детей с ограниченными возможностями здоровья</t>
  </si>
  <si>
    <t>Проведение работ по благоустройству территории, энергосбережению. Укрепление пожарной, антитеррористической, санитарно-эпидемиологической безопасности</t>
  </si>
  <si>
    <t>Проведение текущих ремонтов зданий и сооружений</t>
  </si>
  <si>
    <t>Оснащение материально-технической базы образовательных организаций в соответствии с новыми федеральными государственными образовательными стандартами, в т.ч. Точки роста</t>
  </si>
  <si>
    <t>4.1.</t>
  </si>
  <si>
    <t>4.2.</t>
  </si>
  <si>
    <t>0</t>
  </si>
  <si>
    <t>15</t>
  </si>
  <si>
    <t>5&lt;**&gt;</t>
  </si>
  <si>
    <t>-</t>
  </si>
  <si>
    <t>21,98 &lt;**&gt;</t>
  </si>
  <si>
    <t>&lt;*&gt; Региональный проект "Учитель будущего" завершен в 2020 году.</t>
  </si>
  <si>
    <t>&lt;**&gt; Базовое значение на 2020 год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</si>
  <si>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 (чел.) &lt;***&gt;</t>
  </si>
  <si>
    <t>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 (ед.)&lt;***&gt;</t>
  </si>
  <si>
    <t>Количество обучающихся 5 - 11 классов, принявших участие во Всероссийской олимпиаде школьников (чел.) &lt;1&gt;</t>
  </si>
  <si>
    <t>Охват детей деятельностью региональных центров и выявления, поддержки и развития способностей и талантов у детей и молодежи, технопарков "Кванториум" и центров "IT-куб" (%), Чд5-11зан./Чд5-11общ. х 100% &lt;2&gt;</t>
  </si>
  <si>
    <t>&lt;1&gt; Итоговая справка (форма 2) "Количественные данные об участниках школьного и муниципального этапов всероссийской олимпиады школьников".</t>
  </si>
  <si>
    <t xml:space="preserve">&lt;3&gt; Соглашение о реализации регионального проекта "Успех каждого ребенка (Ханты-Мансийский автономный округ - Югра) на территории Ханты-Мансийского автономного округа - Югры от 13.04.2021 №2021-Е20036-22
</t>
  </si>
  <si>
    <t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 (%), Чд5-11охв./Чд5-11общ. х 100% &lt;3&gt;</t>
  </si>
  <si>
    <t>Количество педагогических работников принявших участие в конкурсах профессионального мастерства</t>
  </si>
  <si>
    <t xml:space="preserve"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 (чел.) </t>
  </si>
  <si>
    <t xml:space="preserve">Количество обучающихся 5 - 11 классов, принявших участие во Всероссийской олимпиаде школьников (чел.) </t>
  </si>
  <si>
    <t xml:space="preserve">Охват детей деятельностью региональных центров и выявления, поддержки и развития способностей и талантов у детей и молодежи, технопарков "Кванториум" и центров "IT-куб" (%), Чд5-11зан./Чд5-11общ. х 100% </t>
  </si>
  <si>
    <t>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 (чел.)</t>
  </si>
  <si>
    <t>Число дошкольных и общеобразовательных организаций города Покачи, принятых к началу нового учебного года (ед.)</t>
  </si>
  <si>
    <t>1590</t>
  </si>
  <si>
    <t>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 (чел.)&lt;****&gt;</t>
  </si>
  <si>
    <t>&lt;****&gt; Декомпозиция Регионального проекта "Социальная активность" для города Покачи в части данного показателя отсутствует.  Соглашение о реализации регионального проекта "Социальная активность" (Ханты-Мансийский автономный округ - Югра) на территории Ханты-Мансийского автономного округа - Югры от 17.05.2021 №2021-Е80076-11. Портфель проектов "Образование"</t>
  </si>
  <si>
    <t xml:space="preserve">&lt;2&gt;  Соглашение о реализации регионального проекта "Успех каждого ребенка (Ханты-Мансийский автономный округ - Югра) на территории Ханты-Мансийского автономного округа - Югры от 13.04.2021 №2021-Е20036-22
</t>
  </si>
  <si>
    <t>Число дошкольных и общеобразовательных организаций города Покачи, принятых к началу нового учебного года (ед.)&lt;4&gt;</t>
  </si>
  <si>
    <t>&lt;4&gt; Акты готовности образовательных организаций к новому учебному году.</t>
  </si>
  <si>
    <t>&lt;5&gt; Приказ управления образования администрации города Покачи от 31.05.2019 №196-О "Об утверждении плана мероприятий («дорожной карты») по реализации регионального проекта «Цифровая образовательная среда» на территории города Покачи в 2019 -2024 г.г.".</t>
  </si>
  <si>
    <t>Количество общеобразовательных организаций города Покачи обеспеченных Интернет-соединением со скоростью соединения не менее 100Мб\с (ед.)&lt;5&gt;</t>
  </si>
  <si>
    <t xml:space="preserve">Региональный проект "Современная школа" 
</t>
  </si>
  <si>
    <t>Региональный проект "Социальная активность"</t>
  </si>
  <si>
    <t>Обеспечение комплексной безопасности образовательных организаций города Покачи (7, 10, 11,12)</t>
  </si>
  <si>
    <t>Приобретение мебели и оборудования для образовательных организаций (в т.ч. пищеблоков), в т.ч. игрушки, игровое оборудование, мягкий инвентарь</t>
  </si>
  <si>
    <t>&lt;***&gt; Декомпозиция регионального проекта "Современная школа" для города Покачи в части данных показателей отсутствует. Центр образования естественно-начной и технологической направленности "Точка роста" создан на базе МАОУ СОШ №4.  Портфель проектов "Образование"</t>
  </si>
  <si>
    <t>Приказ управления образования администрации города Покачи от 31.05.2019 №196-О "Об утверждении плана мероприятий («дорожной карты») по реализации регионального проекта «Цифровая образовательная среда» на территории города Покачи в 2019 -2024 г.г.".</t>
  </si>
  <si>
    <t xml:space="preserve">Соглашение о реализации регионального проекта "Успех каждого ребенка (Ханты-Мансийский автономный округ - Югра) на территории Ханты-Мансийского автономного округа - Югры от 13.04.2021 №2021-Е20036-22
</t>
  </si>
  <si>
    <t xml:space="preserve"> Приказ Министерства просвещения Российской Федерации от 27.11.2020 №678 "О утверждении порядка проведения Всероссийской олимпиады школьников"</t>
  </si>
  <si>
    <t>Портфель проектов "Образование"</t>
  </si>
  <si>
    <t>Акты готовности образовательных организаций к новому учебному году</t>
  </si>
  <si>
    <t>Региональный проект "Учитель будущего"</t>
  </si>
  <si>
    <t>2141</t>
  </si>
  <si>
    <t>Соглашение о реализации регионального проекта "Социальная активность" (Ханты-Мансийский автономный округ - Югра) на территории Ханты-Мансийского автономного округа - Югры от 17.05.2021 №2021-Е80076-11. Портфель проектов "Образование"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</si>
</sst>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#,##0.00"/>
    <numFmt numFmtId="166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3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165" fontId="3" fillId="0" borderId="0"/>
  </cellStyleXfs>
  <cellXfs count="240">
    <xf numFmtId="165" fontId="0" fillId="0" borderId="0" xfId="0"/>
    <xf numFmtId="165" fontId="1" fillId="0" borderId="1" xfId="0" applyFont="1" applyBorder="1"/>
    <xf numFmtId="165" fontId="1" fillId="0" borderId="0" xfId="0" applyFont="1"/>
    <xf numFmtId="165" fontId="1" fillId="0" borderId="1" xfId="0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5" fontId="1" fillId="0" borderId="0" xfId="0" applyFont="1" applyAlignment="1">
      <alignment horizontal="right"/>
    </xf>
    <xf numFmtId="165" fontId="1" fillId="0" borderId="1" xfId="0" applyFont="1" applyBorder="1" applyAlignment="1">
      <alignment vertical="top" wrapText="1"/>
    </xf>
    <xf numFmtId="165" fontId="4" fillId="0" borderId="0" xfId="0" applyFont="1" applyFill="1"/>
    <xf numFmtId="165" fontId="4" fillId="0" borderId="1" xfId="0" applyFont="1" applyFill="1" applyBorder="1" applyAlignment="1">
      <alignment vertical="center" wrapText="1"/>
    </xf>
    <xf numFmtId="4" fontId="1" fillId="0" borderId="1" xfId="0" applyNumberFormat="1" applyFont="1" applyBorder="1"/>
    <xf numFmtId="165" fontId="1" fillId="0" borderId="0" xfId="0" applyFont="1" applyFill="1"/>
    <xf numFmtId="165" fontId="4" fillId="0" borderId="0" xfId="3" applyFont="1" applyFill="1"/>
    <xf numFmtId="165" fontId="5" fillId="0" borderId="0" xfId="3" applyFont="1" applyFill="1"/>
    <xf numFmtId="165" fontId="1" fillId="0" borderId="0" xfId="3" applyFont="1" applyFill="1"/>
    <xf numFmtId="165" fontId="4" fillId="0" borderId="0" xfId="3" applyFont="1" applyFill="1" applyAlignment="1">
      <alignment horizontal="right" wrapText="1"/>
    </xf>
    <xf numFmtId="165" fontId="4" fillId="0" borderId="0" xfId="3" applyFont="1" applyFill="1" applyAlignment="1">
      <alignment horizontal="right"/>
    </xf>
    <xf numFmtId="165" fontId="4" fillId="0" borderId="1" xfId="3" applyFont="1" applyFill="1" applyBorder="1" applyAlignment="1">
      <alignment horizontal="center" vertical="center"/>
    </xf>
    <xf numFmtId="165" fontId="5" fillId="0" borderId="1" xfId="3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/>
    </xf>
    <xf numFmtId="165" fontId="1" fillId="0" borderId="0" xfId="3" applyFont="1" applyFill="1" applyAlignment="1">
      <alignment vertical="top"/>
    </xf>
    <xf numFmtId="165" fontId="4" fillId="0" borderId="1" xfId="3" applyFont="1" applyFill="1" applyBorder="1" applyAlignment="1">
      <alignment wrapText="1"/>
    </xf>
    <xf numFmtId="165" fontId="4" fillId="0" borderId="7" xfId="3" applyFont="1" applyFill="1" applyBorder="1" applyAlignment="1">
      <alignment horizontal="center"/>
    </xf>
    <xf numFmtId="165" fontId="8" fillId="0" borderId="0" xfId="3" applyFont="1" applyFill="1"/>
    <xf numFmtId="165" fontId="3" fillId="0" borderId="0" xfId="3" applyFill="1"/>
    <xf numFmtId="165" fontId="9" fillId="0" borderId="0" xfId="3" applyFont="1" applyFill="1"/>
    <xf numFmtId="165" fontId="4" fillId="0" borderId="26" xfId="0" applyFont="1" applyBorder="1" applyAlignment="1">
      <alignment vertical="top" wrapText="1"/>
    </xf>
    <xf numFmtId="165" fontId="4" fillId="0" borderId="32" xfId="0" applyFont="1" applyFill="1" applyBorder="1" applyAlignment="1">
      <alignment vertical="top" wrapText="1"/>
    </xf>
    <xf numFmtId="165" fontId="4" fillId="0" borderId="10" xfId="0" applyFont="1" applyBorder="1" applyAlignment="1">
      <alignment vertical="top" wrapText="1"/>
    </xf>
    <xf numFmtId="165" fontId="4" fillId="0" borderId="26" xfId="0" applyFont="1" applyBorder="1" applyAlignment="1">
      <alignment vertical="top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vertical="center"/>
    </xf>
    <xf numFmtId="165" fontId="4" fillId="0" borderId="1" xfId="0" applyFont="1" applyBorder="1" applyAlignment="1">
      <alignment horizontal="center" vertical="center" wrapText="1"/>
    </xf>
    <xf numFmtId="165" fontId="4" fillId="0" borderId="25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165" fontId="4" fillId="0" borderId="1" xfId="0" applyFont="1" applyFill="1" applyBorder="1" applyAlignment="1">
      <alignment vertical="center"/>
    </xf>
    <xf numFmtId="165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1" fillId="0" borderId="1" xfId="0" applyFont="1" applyFill="1" applyBorder="1" applyAlignment="1">
      <alignment vertical="top" wrapText="1"/>
    </xf>
    <xf numFmtId="165" fontId="4" fillId="0" borderId="1" xfId="3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5" fontId="4" fillId="0" borderId="1" xfId="0" applyFont="1" applyFill="1" applyBorder="1" applyAlignment="1">
      <alignment horizontal="center" vertical="top" wrapText="1"/>
    </xf>
    <xf numFmtId="165" fontId="4" fillId="0" borderId="1" xfId="3" applyFont="1" applyFill="1" applyBorder="1" applyAlignment="1">
      <alignment vertical="center"/>
    </xf>
    <xf numFmtId="165" fontId="4" fillId="0" borderId="1" xfId="3" applyFont="1" applyFill="1" applyBorder="1" applyAlignment="1">
      <alignment vertical="center" wrapText="1"/>
    </xf>
    <xf numFmtId="165" fontId="4" fillId="3" borderId="1" xfId="3" applyFont="1" applyFill="1" applyBorder="1" applyAlignment="1">
      <alignment vertical="center"/>
    </xf>
    <xf numFmtId="165" fontId="4" fillId="3" borderId="1" xfId="3" applyFont="1" applyFill="1" applyBorder="1" applyAlignment="1">
      <alignment vertical="center" wrapText="1"/>
    </xf>
    <xf numFmtId="165" fontId="4" fillId="4" borderId="1" xfId="3" applyFont="1" applyFill="1" applyBorder="1" applyAlignment="1">
      <alignment vertical="center"/>
    </xf>
    <xf numFmtId="165" fontId="4" fillId="4" borderId="1" xfId="3" applyFont="1" applyFill="1" applyBorder="1" applyAlignment="1">
      <alignment vertical="center" wrapText="1"/>
    </xf>
    <xf numFmtId="4" fontId="4" fillId="3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3" borderId="1" xfId="1" applyNumberFormat="1" applyFont="1" applyFill="1" applyBorder="1" applyAlignment="1">
      <alignment horizontal="center" vertical="center"/>
    </xf>
    <xf numFmtId="4" fontId="6" fillId="4" borderId="1" xfId="3" applyNumberFormat="1" applyFont="1" applyFill="1" applyBorder="1" applyAlignment="1">
      <alignment horizontal="center" vertical="center"/>
    </xf>
    <xf numFmtId="4" fontId="7" fillId="4" borderId="1" xfId="3" applyNumberFormat="1" applyFont="1" applyFill="1" applyBorder="1" applyAlignment="1">
      <alignment horizontal="center" vertical="center"/>
    </xf>
    <xf numFmtId="4" fontId="4" fillId="4" borderId="1" xfId="3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165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0" xfId="0" applyFont="1" applyBorder="1" applyAlignment="1">
      <alignment vertical="top" wrapText="1"/>
    </xf>
    <xf numFmtId="165" fontId="1" fillId="0" borderId="0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left" vertical="top" wrapText="1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vertical="top" wrapText="1"/>
    </xf>
    <xf numFmtId="165" fontId="1" fillId="5" borderId="1" xfId="0" applyFont="1" applyFill="1" applyBorder="1" applyAlignment="1">
      <alignment vertical="top" wrapText="1"/>
    </xf>
    <xf numFmtId="165" fontId="4" fillId="0" borderId="3" xfId="0" applyFont="1" applyBorder="1" applyAlignment="1">
      <alignment horizontal="left"/>
    </xf>
    <xf numFmtId="165" fontId="4" fillId="0" borderId="5" xfId="0" applyFont="1" applyBorder="1" applyAlignment="1">
      <alignment horizontal="left"/>
    </xf>
    <xf numFmtId="2" fontId="4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165" fontId="4" fillId="0" borderId="3" xfId="0" applyFont="1" applyBorder="1" applyAlignment="1">
      <alignment horizontal="center" vertical="center"/>
    </xf>
    <xf numFmtId="165" fontId="4" fillId="0" borderId="4" xfId="0" applyFont="1" applyBorder="1" applyAlignment="1">
      <alignment horizontal="center" vertical="center"/>
    </xf>
    <xf numFmtId="165" fontId="4" fillId="0" borderId="17" xfId="0" applyFont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165" fontId="4" fillId="0" borderId="1" xfId="0" applyFont="1" applyBorder="1" applyAlignment="1">
      <alignment horizontal="left"/>
    </xf>
    <xf numFmtId="165" fontId="4" fillId="0" borderId="19" xfId="0" applyFont="1" applyBorder="1" applyAlignment="1">
      <alignment horizontal="left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165" fontId="4" fillId="0" borderId="6" xfId="0" applyFont="1" applyBorder="1" applyAlignment="1">
      <alignment horizontal="left"/>
    </xf>
    <xf numFmtId="165" fontId="4" fillId="0" borderId="34" xfId="0" applyFont="1" applyBorder="1" applyAlignment="1">
      <alignment horizontal="left" vertical="center"/>
    </xf>
    <xf numFmtId="165" fontId="4" fillId="0" borderId="33" xfId="0" applyFont="1" applyBorder="1" applyAlignment="1">
      <alignment horizontal="left" vertical="center"/>
    </xf>
    <xf numFmtId="165" fontId="4" fillId="0" borderId="12" xfId="0" applyFont="1" applyBorder="1" applyAlignment="1">
      <alignment horizontal="left" vertical="center"/>
    </xf>
    <xf numFmtId="165" fontId="4" fillId="0" borderId="35" xfId="0" applyFont="1" applyBorder="1" applyAlignment="1">
      <alignment horizontal="left" vertical="center"/>
    </xf>
    <xf numFmtId="165" fontId="4" fillId="0" borderId="0" xfId="0" applyFont="1" applyBorder="1" applyAlignment="1">
      <alignment horizontal="left" vertical="center"/>
    </xf>
    <xf numFmtId="165" fontId="4" fillId="0" borderId="30" xfId="0" applyFont="1" applyBorder="1" applyAlignment="1">
      <alignment horizontal="left" vertical="center"/>
    </xf>
    <xf numFmtId="165" fontId="4" fillId="0" borderId="36" xfId="0" applyFont="1" applyBorder="1" applyAlignment="1">
      <alignment horizontal="left" vertical="center"/>
    </xf>
    <xf numFmtId="165" fontId="4" fillId="0" borderId="37" xfId="0" applyFont="1" applyBorder="1" applyAlignment="1">
      <alignment horizontal="left" vertical="center"/>
    </xf>
    <xf numFmtId="165" fontId="4" fillId="0" borderId="38" xfId="0" applyFont="1" applyBorder="1" applyAlignment="1">
      <alignment horizontal="left" vertical="center"/>
    </xf>
    <xf numFmtId="165" fontId="4" fillId="0" borderId="13" xfId="0" applyFont="1" applyBorder="1" applyAlignment="1">
      <alignment horizontal="center" vertical="center"/>
    </xf>
    <xf numFmtId="165" fontId="4" fillId="0" borderId="14" xfId="0" applyFont="1" applyBorder="1" applyAlignment="1">
      <alignment horizontal="center" vertical="center"/>
    </xf>
    <xf numFmtId="165" fontId="4" fillId="0" borderId="15" xfId="0" applyFont="1" applyBorder="1" applyAlignment="1">
      <alignment horizontal="center" vertical="center"/>
    </xf>
    <xf numFmtId="165" fontId="4" fillId="0" borderId="10" xfId="0" applyFont="1" applyBorder="1" applyAlignment="1">
      <alignment horizontal="left" vertical="top" wrapText="1"/>
    </xf>
    <xf numFmtId="165" fontId="4" fillId="0" borderId="16" xfId="0" applyFont="1" applyBorder="1" applyAlignment="1">
      <alignment horizontal="left" vertical="top" wrapText="1"/>
    </xf>
    <xf numFmtId="165" fontId="4" fillId="0" borderId="18" xfId="0" applyFont="1" applyBorder="1" applyAlignment="1">
      <alignment horizontal="left" vertical="top" wrapText="1"/>
    </xf>
    <xf numFmtId="165" fontId="4" fillId="0" borderId="11" xfId="0" applyFont="1" applyBorder="1" applyAlignment="1">
      <alignment horizontal="center" vertical="center"/>
    </xf>
    <xf numFmtId="165" fontId="4" fillId="0" borderId="12" xfId="0" applyFont="1" applyBorder="1" applyAlignment="1">
      <alignment horizontal="center" vertical="center"/>
    </xf>
    <xf numFmtId="165" fontId="4" fillId="0" borderId="8" xfId="0" applyFont="1" applyBorder="1" applyAlignment="1">
      <alignment horizontal="center" vertical="center"/>
    </xf>
    <xf numFmtId="165" fontId="4" fillId="0" borderId="9" xfId="0" applyFont="1" applyBorder="1" applyAlignment="1">
      <alignment horizontal="center" vertical="center"/>
    </xf>
    <xf numFmtId="165" fontId="4" fillId="0" borderId="13" xfId="0" applyFont="1" applyBorder="1" applyAlignment="1">
      <alignment horizontal="center"/>
    </xf>
    <xf numFmtId="165" fontId="4" fillId="0" borderId="14" xfId="0" applyFont="1" applyBorder="1" applyAlignment="1">
      <alignment horizontal="center"/>
    </xf>
    <xf numFmtId="165" fontId="4" fillId="0" borderId="15" xfId="0" applyFont="1" applyBorder="1" applyAlignment="1">
      <alignment horizontal="center"/>
    </xf>
    <xf numFmtId="165" fontId="4" fillId="0" borderId="24" xfId="0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horizontal="center" vertical="center"/>
    </xf>
    <xf numFmtId="165" fontId="4" fillId="0" borderId="11" xfId="0" applyFont="1" applyBorder="1" applyAlignment="1">
      <alignment horizontal="left" vertical="center"/>
    </xf>
    <xf numFmtId="165" fontId="4" fillId="0" borderId="8" xfId="0" applyFont="1" applyBorder="1" applyAlignment="1">
      <alignment horizontal="left" vertical="center"/>
    </xf>
    <xf numFmtId="165" fontId="4" fillId="0" borderId="9" xfId="0" applyFont="1" applyBorder="1" applyAlignment="1">
      <alignment horizontal="left" vertical="center"/>
    </xf>
    <xf numFmtId="165" fontId="4" fillId="0" borderId="24" xfId="0" applyFont="1" applyBorder="1" applyAlignment="1">
      <alignment horizontal="center" vertical="center" wrapText="1"/>
    </xf>
    <xf numFmtId="165" fontId="4" fillId="0" borderId="7" xfId="0" applyFont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165" fontId="4" fillId="0" borderId="20" xfId="0" applyFont="1" applyBorder="1" applyAlignment="1">
      <alignment horizontal="left"/>
    </xf>
    <xf numFmtId="165" fontId="4" fillId="0" borderId="23" xfId="0" applyFont="1" applyBorder="1" applyAlignment="1">
      <alignment horizontal="left"/>
    </xf>
    <xf numFmtId="165" fontId="4" fillId="0" borderId="27" xfId="0" applyFont="1" applyBorder="1" applyAlignment="1">
      <alignment horizontal="left" vertical="top" wrapText="1"/>
    </xf>
    <xf numFmtId="165" fontId="4" fillId="0" borderId="28" xfId="0" applyFont="1" applyBorder="1" applyAlignment="1">
      <alignment horizontal="left" vertical="top"/>
    </xf>
    <xf numFmtId="165" fontId="4" fillId="0" borderId="29" xfId="0" applyFont="1" applyBorder="1" applyAlignment="1">
      <alignment horizontal="left" vertical="top"/>
    </xf>
    <xf numFmtId="165" fontId="4" fillId="0" borderId="0" xfId="3" applyFont="1" applyFill="1" applyAlignment="1">
      <alignment horizontal="right"/>
    </xf>
    <xf numFmtId="165" fontId="10" fillId="0" borderId="0" xfId="0" applyFont="1" applyBorder="1" applyAlignment="1">
      <alignment horizontal="center" vertical="center"/>
    </xf>
    <xf numFmtId="165" fontId="4" fillId="0" borderId="27" xfId="0" applyFont="1" applyBorder="1" applyAlignment="1">
      <alignment horizontal="center" vertical="center" wrapText="1"/>
    </xf>
    <xf numFmtId="165" fontId="4" fillId="0" borderId="31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center" vertical="center" wrapText="1"/>
    </xf>
    <xf numFmtId="165" fontId="4" fillId="0" borderId="29" xfId="0" applyFont="1" applyBorder="1" applyAlignment="1">
      <alignment horizontal="center" vertical="center" wrapText="1"/>
    </xf>
    <xf numFmtId="165" fontId="4" fillId="0" borderId="27" xfId="0" applyFont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center" wrapText="1"/>
    </xf>
    <xf numFmtId="165" fontId="4" fillId="0" borderId="29" xfId="0" applyFont="1" applyBorder="1" applyAlignment="1">
      <alignment horizontal="left" vertical="center" wrapText="1"/>
    </xf>
    <xf numFmtId="165" fontId="4" fillId="0" borderId="27" xfId="0" applyFont="1" applyFill="1" applyBorder="1" applyAlignment="1">
      <alignment horizontal="left" vertical="center" wrapText="1"/>
    </xf>
    <xf numFmtId="165" fontId="4" fillId="0" borderId="28" xfId="0" applyFont="1" applyFill="1" applyBorder="1" applyAlignment="1">
      <alignment horizontal="left" vertical="center" wrapText="1"/>
    </xf>
    <xf numFmtId="165" fontId="4" fillId="0" borderId="29" xfId="0" applyFont="1" applyFill="1" applyBorder="1" applyAlignment="1">
      <alignment horizontal="left" vertical="center" wrapText="1"/>
    </xf>
    <xf numFmtId="165" fontId="4" fillId="0" borderId="28" xfId="0" applyFont="1" applyBorder="1" applyAlignment="1">
      <alignment horizontal="left" vertical="top" wrapText="1"/>
    </xf>
    <xf numFmtId="165" fontId="4" fillId="0" borderId="29" xfId="0" applyFont="1" applyBorder="1" applyAlignment="1">
      <alignment horizontal="left" vertical="top" wrapText="1"/>
    </xf>
    <xf numFmtId="165" fontId="4" fillId="0" borderId="40" xfId="3" applyFont="1" applyFill="1" applyBorder="1" applyAlignment="1">
      <alignment horizontal="left" vertical="center" wrapText="1"/>
    </xf>
    <xf numFmtId="165" fontId="4" fillId="0" borderId="41" xfId="3" applyFont="1" applyFill="1" applyBorder="1" applyAlignment="1">
      <alignment horizontal="left" vertical="center" wrapText="1"/>
    </xf>
    <xf numFmtId="165" fontId="4" fillId="0" borderId="42" xfId="3" applyFont="1" applyFill="1" applyBorder="1" applyAlignment="1">
      <alignment horizontal="left" vertical="center" wrapText="1"/>
    </xf>
    <xf numFmtId="165" fontId="4" fillId="0" borderId="30" xfId="3" applyFont="1" applyFill="1" applyBorder="1" applyAlignment="1">
      <alignment horizontal="left" vertical="center" wrapText="1"/>
    </xf>
    <xf numFmtId="165" fontId="4" fillId="0" borderId="8" xfId="3" applyFont="1" applyFill="1" applyBorder="1" applyAlignment="1">
      <alignment horizontal="left" vertical="center" wrapText="1"/>
    </xf>
    <xf numFmtId="165" fontId="4" fillId="0" borderId="9" xfId="3" applyFont="1" applyFill="1" applyBorder="1" applyAlignment="1">
      <alignment horizontal="left" vertical="center" wrapText="1"/>
    </xf>
    <xf numFmtId="165" fontId="4" fillId="0" borderId="1" xfId="3" applyFont="1" applyFill="1" applyBorder="1" applyAlignment="1">
      <alignment horizontal="center"/>
    </xf>
    <xf numFmtId="165" fontId="4" fillId="0" borderId="6" xfId="3" applyFont="1" applyFill="1" applyBorder="1" applyAlignment="1">
      <alignment horizontal="center"/>
    </xf>
    <xf numFmtId="165" fontId="4" fillId="0" borderId="39" xfId="3" applyFont="1" applyFill="1" applyBorder="1" applyAlignment="1">
      <alignment horizontal="center"/>
    </xf>
    <xf numFmtId="165" fontId="4" fillId="0" borderId="7" xfId="3" applyFont="1" applyFill="1" applyBorder="1" applyAlignment="1">
      <alignment horizontal="center"/>
    </xf>
    <xf numFmtId="165" fontId="4" fillId="0" borderId="3" xfId="3" applyFont="1" applyFill="1" applyBorder="1" applyAlignment="1">
      <alignment horizontal="left" vertical="center" wrapText="1"/>
    </xf>
    <xf numFmtId="165" fontId="4" fillId="0" borderId="5" xfId="3" applyFont="1" applyFill="1" applyBorder="1" applyAlignment="1">
      <alignment horizontal="left" vertical="center" wrapText="1"/>
    </xf>
    <xf numFmtId="49" fontId="4" fillId="3" borderId="6" xfId="3" applyNumberFormat="1" applyFont="1" applyFill="1" applyBorder="1" applyAlignment="1">
      <alignment horizontal="center"/>
    </xf>
    <xf numFmtId="49" fontId="4" fillId="3" borderId="39" xfId="3" applyNumberFormat="1" applyFont="1" applyFill="1" applyBorder="1" applyAlignment="1">
      <alignment horizontal="center"/>
    </xf>
    <xf numFmtId="49" fontId="4" fillId="3" borderId="7" xfId="3" applyNumberFormat="1" applyFont="1" applyFill="1" applyBorder="1" applyAlignment="1">
      <alignment horizontal="center"/>
    </xf>
    <xf numFmtId="165" fontId="4" fillId="3" borderId="6" xfId="3" applyFont="1" applyFill="1" applyBorder="1" applyAlignment="1">
      <alignment horizontal="left" vertical="center"/>
    </xf>
    <xf numFmtId="165" fontId="4" fillId="3" borderId="39" xfId="3" applyFont="1" applyFill="1" applyBorder="1" applyAlignment="1">
      <alignment horizontal="left" vertical="center"/>
    </xf>
    <xf numFmtId="165" fontId="4" fillId="3" borderId="7" xfId="3" applyFont="1" applyFill="1" applyBorder="1" applyAlignment="1">
      <alignment horizontal="left" vertical="center"/>
    </xf>
    <xf numFmtId="165" fontId="4" fillId="3" borderId="6" xfId="3" applyFont="1" applyFill="1" applyBorder="1" applyAlignment="1">
      <alignment horizontal="center"/>
    </xf>
    <xf numFmtId="165" fontId="4" fillId="3" borderId="39" xfId="3" applyFont="1" applyFill="1" applyBorder="1" applyAlignment="1">
      <alignment horizontal="center"/>
    </xf>
    <xf numFmtId="165" fontId="4" fillId="3" borderId="7" xfId="3" applyFont="1" applyFill="1" applyBorder="1" applyAlignment="1">
      <alignment horizontal="center"/>
    </xf>
    <xf numFmtId="165" fontId="4" fillId="4" borderId="40" xfId="3" applyFont="1" applyFill="1" applyBorder="1" applyAlignment="1">
      <alignment horizontal="left" vertical="center" wrapText="1"/>
    </xf>
    <xf numFmtId="165" fontId="4" fillId="4" borderId="41" xfId="3" applyFont="1" applyFill="1" applyBorder="1" applyAlignment="1">
      <alignment horizontal="left" vertical="center" wrapText="1"/>
    </xf>
    <xf numFmtId="165" fontId="4" fillId="4" borderId="42" xfId="3" applyFont="1" applyFill="1" applyBorder="1" applyAlignment="1">
      <alignment horizontal="left" vertical="center" wrapText="1"/>
    </xf>
    <xf numFmtId="165" fontId="4" fillId="4" borderId="30" xfId="3" applyFont="1" applyFill="1" applyBorder="1" applyAlignment="1">
      <alignment horizontal="left" vertical="center" wrapText="1"/>
    </xf>
    <xf numFmtId="165" fontId="4" fillId="4" borderId="8" xfId="3" applyFont="1" applyFill="1" applyBorder="1" applyAlignment="1">
      <alignment horizontal="left" vertical="center" wrapText="1"/>
    </xf>
    <xf numFmtId="165" fontId="4" fillId="4" borderId="9" xfId="3" applyFont="1" applyFill="1" applyBorder="1" applyAlignment="1">
      <alignment horizontal="left" vertical="center" wrapText="1"/>
    </xf>
    <xf numFmtId="165" fontId="4" fillId="4" borderId="6" xfId="3" applyFont="1" applyFill="1" applyBorder="1" applyAlignment="1">
      <alignment horizontal="center"/>
    </xf>
    <xf numFmtId="165" fontId="4" fillId="4" borderId="39" xfId="3" applyFont="1" applyFill="1" applyBorder="1" applyAlignment="1">
      <alignment horizontal="center"/>
    </xf>
    <xf numFmtId="165" fontId="4" fillId="4" borderId="7" xfId="3" applyFont="1" applyFill="1" applyBorder="1" applyAlignment="1">
      <alignment horizontal="center"/>
    </xf>
    <xf numFmtId="49" fontId="4" fillId="0" borderId="6" xfId="3" applyNumberFormat="1" applyFont="1" applyFill="1" applyBorder="1" applyAlignment="1">
      <alignment horizontal="center" vertical="center"/>
    </xf>
    <xf numFmtId="49" fontId="4" fillId="0" borderId="39" xfId="3" applyNumberFormat="1" applyFont="1" applyFill="1" applyBorder="1" applyAlignment="1">
      <alignment horizontal="center" vertical="center"/>
    </xf>
    <xf numFmtId="49" fontId="4" fillId="0" borderId="7" xfId="3" applyNumberFormat="1" applyFont="1" applyFill="1" applyBorder="1" applyAlignment="1">
      <alignment horizontal="center" vertical="center"/>
    </xf>
    <xf numFmtId="165" fontId="4" fillId="0" borderId="6" xfId="3" applyFont="1" applyFill="1" applyBorder="1" applyAlignment="1">
      <alignment horizontal="left" vertical="center" wrapText="1"/>
    </xf>
    <xf numFmtId="165" fontId="4" fillId="0" borderId="39" xfId="3" applyFont="1" applyFill="1" applyBorder="1" applyAlignment="1">
      <alignment horizontal="left" vertical="center" wrapText="1"/>
    </xf>
    <xf numFmtId="165" fontId="4" fillId="0" borderId="7" xfId="3" applyFont="1" applyFill="1" applyBorder="1" applyAlignment="1">
      <alignment horizontal="left" vertical="center" wrapText="1"/>
    </xf>
    <xf numFmtId="165" fontId="4" fillId="0" borderId="6" xfId="3" applyFont="1" applyFill="1" applyBorder="1" applyAlignment="1">
      <alignment horizontal="center" vertical="center" wrapText="1"/>
    </xf>
    <xf numFmtId="165" fontId="4" fillId="0" borderId="39" xfId="3" applyFont="1" applyFill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 vertical="center" wrapText="1"/>
    </xf>
    <xf numFmtId="165" fontId="6" fillId="2" borderId="1" xfId="3" applyFont="1" applyFill="1" applyBorder="1" applyAlignment="1">
      <alignment horizontal="center" vertical="center"/>
    </xf>
    <xf numFmtId="165" fontId="4" fillId="0" borderId="0" xfId="3" applyFont="1" applyFill="1" applyAlignment="1">
      <alignment horizontal="right" wrapText="1"/>
    </xf>
    <xf numFmtId="165" fontId="4" fillId="0" borderId="2" xfId="3" applyFont="1" applyFill="1" applyBorder="1" applyAlignment="1">
      <alignment horizontal="center"/>
    </xf>
    <xf numFmtId="165" fontId="4" fillId="0" borderId="1" xfId="3" applyFont="1" applyFill="1" applyBorder="1" applyAlignment="1">
      <alignment horizontal="center" vertical="center" wrapText="1"/>
    </xf>
    <xf numFmtId="165" fontId="4" fillId="0" borderId="1" xfId="3" applyFont="1" applyFill="1" applyBorder="1" applyAlignment="1">
      <alignment horizontal="center" vertical="center"/>
    </xf>
    <xf numFmtId="165" fontId="4" fillId="0" borderId="1" xfId="0" applyFont="1" applyFill="1" applyBorder="1" applyAlignment="1">
      <alignment horizontal="center"/>
    </xf>
    <xf numFmtId="165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65" fontId="1" fillId="0" borderId="1" xfId="0" applyFont="1" applyBorder="1" applyAlignment="1">
      <alignment horizontal="center"/>
    </xf>
    <xf numFmtId="165" fontId="4" fillId="0" borderId="0" xfId="0" applyFont="1" applyAlignment="1">
      <alignment horizontal="center"/>
    </xf>
    <xf numFmtId="165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wrapText="1"/>
    </xf>
    <xf numFmtId="165" fontId="1" fillId="0" borderId="2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165" fontId="2" fillId="0" borderId="6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5" xfId="0" applyFont="1" applyBorder="1" applyAlignment="1">
      <alignment horizontal="center" vertical="center"/>
    </xf>
    <xf numFmtId="165" fontId="1" fillId="0" borderId="3" xfId="0" applyFont="1" applyBorder="1" applyAlignment="1">
      <alignment horizontal="left"/>
    </xf>
    <xf numFmtId="165" fontId="1" fillId="0" borderId="4" xfId="0" applyFont="1" applyBorder="1" applyAlignment="1">
      <alignment horizontal="left"/>
    </xf>
    <xf numFmtId="165" fontId="1" fillId="0" borderId="5" xfId="0" applyFont="1" applyBorder="1" applyAlignment="1">
      <alignment horizontal="left"/>
    </xf>
    <xf numFmtId="165" fontId="2" fillId="0" borderId="6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165" fontId="1" fillId="0" borderId="0" xfId="0" applyFont="1" applyBorder="1" applyAlignment="1">
      <alignment horizontal="left" vertical="top" wrapText="1"/>
    </xf>
    <xf numFmtId="165" fontId="1" fillId="0" borderId="0" xfId="0" applyFont="1" applyAlignment="1">
      <alignment horizontal="center" vertic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3" xfId="0" applyFont="1" applyBorder="1" applyAlignment="1">
      <alignment horizontal="center" vertical="center" wrapText="1"/>
    </xf>
    <xf numFmtId="165" fontId="1" fillId="0" borderId="4" xfId="0" applyFont="1" applyBorder="1" applyAlignment="1">
      <alignment horizontal="center" vertical="center" wrapText="1"/>
    </xf>
    <xf numFmtId="165" fontId="1" fillId="0" borderId="5" xfId="0" applyFont="1" applyBorder="1" applyAlignment="1">
      <alignment horizontal="center" vertical="center" wrapText="1"/>
    </xf>
    <xf numFmtId="165" fontId="1" fillId="0" borderId="0" xfId="0" applyFont="1" applyAlignment="1">
      <alignment horizontal="justify" vertical="top" wrapText="1"/>
    </xf>
    <xf numFmtId="165" fontId="1" fillId="0" borderId="0" xfId="0" applyFont="1" applyAlignment="1">
      <alignment horizontal="right" wrapText="1"/>
    </xf>
    <xf numFmtId="165" fontId="1" fillId="0" borderId="3" xfId="0" applyFont="1" applyBorder="1" applyAlignment="1">
      <alignment horizontal="center"/>
    </xf>
    <xf numFmtId="165" fontId="1" fillId="0" borderId="4" xfId="0" applyFont="1" applyBorder="1" applyAlignment="1">
      <alignment horizontal="center"/>
    </xf>
    <xf numFmtId="165" fontId="1" fillId="0" borderId="5" xfId="0" applyFont="1" applyBorder="1" applyAlignment="1">
      <alignment horizontal="center"/>
    </xf>
    <xf numFmtId="165" fontId="1" fillId="0" borderId="0" xfId="0" applyFont="1" applyAlignment="1">
      <alignment horizontal="center"/>
    </xf>
    <xf numFmtId="165" fontId="1" fillId="0" borderId="0" xfId="0" applyFont="1" applyAlignment="1">
      <alignment horizontal="center" wrapText="1"/>
    </xf>
    <xf numFmtId="165" fontId="1" fillId="0" borderId="0" xfId="0" applyFont="1" applyAlignment="1">
      <alignment horizontal="right" vertical="top" wrapText="1"/>
    </xf>
    <xf numFmtId="165" fontId="1" fillId="0" borderId="0" xfId="0" applyFont="1" applyAlignment="1">
      <alignment horizontal="right" vertical="top"/>
    </xf>
    <xf numFmtId="165" fontId="1" fillId="0" borderId="0" xfId="0" applyFont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tabSelected="1" view="pageBreakPreview" topLeftCell="A4" zoomScale="82" zoomScaleNormal="85" zoomScaleSheetLayoutView="82" workbookViewId="0">
      <selection activeCell="D18" sqref="D18"/>
    </sheetView>
  </sheetViews>
  <sheetFormatPr defaultRowHeight="15" x14ac:dyDescent="0.25"/>
  <cols>
    <col min="1" max="1" width="30.85546875" style="2" customWidth="1"/>
    <col min="2" max="2" width="8.7109375" style="2" customWidth="1"/>
    <col min="3" max="3" width="39" style="2" customWidth="1"/>
    <col min="4" max="4" width="38.28515625" style="13" customWidth="1"/>
    <col min="5" max="8" width="19.5703125" style="13" customWidth="1"/>
    <col min="9" max="9" width="16.140625" style="13" customWidth="1"/>
    <col min="10" max="10" width="23.5703125" style="2" customWidth="1"/>
    <col min="11" max="11" width="23.5703125" style="13" customWidth="1"/>
    <col min="12" max="16384" width="9.140625" style="2"/>
  </cols>
  <sheetData>
    <row r="1" spans="1:11" s="16" customFormat="1" ht="39" customHeight="1" x14ac:dyDescent="0.25">
      <c r="A1" s="14"/>
      <c r="B1" s="14"/>
      <c r="C1" s="14"/>
      <c r="D1" s="14"/>
      <c r="E1" s="15"/>
      <c r="F1" s="14"/>
      <c r="G1" s="14"/>
      <c r="H1" s="14"/>
      <c r="I1" s="140" t="s">
        <v>119</v>
      </c>
      <c r="J1" s="140"/>
      <c r="K1" s="140"/>
    </row>
    <row r="2" spans="1:11" ht="30" customHeight="1" thickBot="1" x14ac:dyDescent="0.3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1" ht="48" customHeight="1" thickBot="1" x14ac:dyDescent="0.3">
      <c r="A3" s="29" t="s">
        <v>0</v>
      </c>
      <c r="B3" s="142" t="s">
        <v>125</v>
      </c>
      <c r="C3" s="143"/>
      <c r="D3" s="30" t="s">
        <v>2</v>
      </c>
      <c r="E3" s="144" t="s">
        <v>124</v>
      </c>
      <c r="F3" s="144"/>
      <c r="G3" s="144"/>
      <c r="H3" s="144"/>
      <c r="I3" s="144"/>
      <c r="J3" s="144"/>
      <c r="K3" s="145"/>
    </row>
    <row r="4" spans="1:11" ht="36.75" customHeight="1" thickBot="1" x14ac:dyDescent="0.3">
      <c r="A4" s="29" t="s">
        <v>3</v>
      </c>
      <c r="B4" s="146" t="s">
        <v>160</v>
      </c>
      <c r="C4" s="147"/>
      <c r="D4" s="147"/>
      <c r="E4" s="147"/>
      <c r="F4" s="147"/>
      <c r="G4" s="147"/>
      <c r="H4" s="147"/>
      <c r="I4" s="147"/>
      <c r="J4" s="147"/>
      <c r="K4" s="148"/>
    </row>
    <row r="5" spans="1:11" ht="36.75" customHeight="1" thickBot="1" x14ac:dyDescent="0.3">
      <c r="A5" s="29" t="s">
        <v>4</v>
      </c>
      <c r="B5" s="146" t="s">
        <v>126</v>
      </c>
      <c r="C5" s="147"/>
      <c r="D5" s="147"/>
      <c r="E5" s="147"/>
      <c r="F5" s="147"/>
      <c r="G5" s="147"/>
      <c r="H5" s="147"/>
      <c r="I5" s="147"/>
      <c r="J5" s="147"/>
      <c r="K5" s="148"/>
    </row>
    <row r="6" spans="1:11" ht="36.75" customHeight="1" thickBot="1" x14ac:dyDescent="0.3">
      <c r="A6" s="29" t="s">
        <v>5</v>
      </c>
      <c r="B6" s="146" t="s">
        <v>161</v>
      </c>
      <c r="C6" s="147"/>
      <c r="D6" s="147"/>
      <c r="E6" s="147"/>
      <c r="F6" s="147"/>
      <c r="G6" s="147"/>
      <c r="H6" s="147"/>
      <c r="I6" s="147"/>
      <c r="J6" s="147"/>
      <c r="K6" s="148"/>
    </row>
    <row r="7" spans="1:11" ht="36.75" customHeight="1" thickBot="1" x14ac:dyDescent="0.3">
      <c r="A7" s="29" t="s">
        <v>6</v>
      </c>
      <c r="B7" s="149" t="s">
        <v>159</v>
      </c>
      <c r="C7" s="150"/>
      <c r="D7" s="150"/>
      <c r="E7" s="150"/>
      <c r="F7" s="150"/>
      <c r="G7" s="150"/>
      <c r="H7" s="150"/>
      <c r="I7" s="150"/>
      <c r="J7" s="150"/>
      <c r="K7" s="151"/>
    </row>
    <row r="8" spans="1:11" ht="66" customHeight="1" thickBot="1" x14ac:dyDescent="0.3">
      <c r="A8" s="29" t="s">
        <v>7</v>
      </c>
      <c r="B8" s="137" t="s">
        <v>127</v>
      </c>
      <c r="C8" s="152"/>
      <c r="D8" s="152"/>
      <c r="E8" s="152"/>
      <c r="F8" s="152"/>
      <c r="G8" s="152"/>
      <c r="H8" s="152"/>
      <c r="I8" s="152"/>
      <c r="J8" s="152"/>
      <c r="K8" s="153"/>
    </row>
    <row r="9" spans="1:11" ht="62.25" customHeight="1" thickBot="1" x14ac:dyDescent="0.3">
      <c r="A9" s="31" t="s">
        <v>8</v>
      </c>
      <c r="B9" s="137" t="s">
        <v>128</v>
      </c>
      <c r="C9" s="152"/>
      <c r="D9" s="152"/>
      <c r="E9" s="152"/>
      <c r="F9" s="152"/>
      <c r="G9" s="152"/>
      <c r="H9" s="152"/>
      <c r="I9" s="152"/>
      <c r="J9" s="152"/>
      <c r="K9" s="153"/>
    </row>
    <row r="10" spans="1:11" ht="55.5" customHeight="1" thickBot="1" x14ac:dyDescent="0.3">
      <c r="A10" s="32" t="s">
        <v>9</v>
      </c>
      <c r="B10" s="137" t="s">
        <v>129</v>
      </c>
      <c r="C10" s="138"/>
      <c r="D10" s="138"/>
      <c r="E10" s="138"/>
      <c r="F10" s="138"/>
      <c r="G10" s="138"/>
      <c r="H10" s="138"/>
      <c r="I10" s="138"/>
      <c r="J10" s="138"/>
      <c r="K10" s="139"/>
    </row>
    <row r="11" spans="1:11" ht="30" customHeight="1" x14ac:dyDescent="0.25">
      <c r="A11" s="115" t="s">
        <v>10</v>
      </c>
      <c r="B11" s="130" t="s">
        <v>11</v>
      </c>
      <c r="C11" s="130" t="s">
        <v>12</v>
      </c>
      <c r="D11" s="125" t="s">
        <v>13</v>
      </c>
      <c r="E11" s="113"/>
      <c r="F11" s="113"/>
      <c r="G11" s="113"/>
      <c r="H11" s="113"/>
      <c r="I11" s="113"/>
      <c r="J11" s="113"/>
      <c r="K11" s="114"/>
    </row>
    <row r="12" spans="1:11" ht="63.75" customHeight="1" x14ac:dyDescent="0.25">
      <c r="A12" s="116"/>
      <c r="B12" s="131"/>
      <c r="C12" s="131"/>
      <c r="D12" s="126"/>
      <c r="E12" s="33" t="s">
        <v>15</v>
      </c>
      <c r="F12" s="43">
        <v>2022</v>
      </c>
      <c r="G12" s="43">
        <v>2023</v>
      </c>
      <c r="H12" s="43">
        <v>2024</v>
      </c>
      <c r="I12" s="43">
        <v>2025</v>
      </c>
      <c r="J12" s="35" t="s">
        <v>123</v>
      </c>
      <c r="K12" s="36" t="s">
        <v>16</v>
      </c>
    </row>
    <row r="13" spans="1:11" ht="72.75" customHeight="1" x14ac:dyDescent="0.25">
      <c r="A13" s="116"/>
      <c r="B13" s="43">
        <v>1</v>
      </c>
      <c r="C13" s="44" t="s">
        <v>236</v>
      </c>
      <c r="D13" s="82" t="s">
        <v>260</v>
      </c>
      <c r="E13" s="47">
        <v>12</v>
      </c>
      <c r="F13" s="43">
        <v>0</v>
      </c>
      <c r="G13" s="43">
        <v>0</v>
      </c>
      <c r="H13" s="43">
        <v>0</v>
      </c>
      <c r="I13" s="43">
        <v>0</v>
      </c>
      <c r="J13" s="42" t="s">
        <v>223</v>
      </c>
      <c r="K13" s="36" t="s">
        <v>126</v>
      </c>
    </row>
    <row r="14" spans="1:11" ht="78" customHeight="1" x14ac:dyDescent="0.25">
      <c r="A14" s="116"/>
      <c r="B14" s="43">
        <v>2</v>
      </c>
      <c r="C14" s="84" t="s">
        <v>237</v>
      </c>
      <c r="D14" s="34" t="s">
        <v>258</v>
      </c>
      <c r="E14" s="47">
        <v>579</v>
      </c>
      <c r="F14" s="47">
        <v>0</v>
      </c>
      <c r="G14" s="47">
        <v>0</v>
      </c>
      <c r="H14" s="47">
        <v>0</v>
      </c>
      <c r="I14" s="47">
        <v>0</v>
      </c>
      <c r="J14" s="47" t="s">
        <v>261</v>
      </c>
      <c r="K14" s="36" t="s">
        <v>126</v>
      </c>
    </row>
    <row r="15" spans="1:11" ht="84" customHeight="1" x14ac:dyDescent="0.25">
      <c r="A15" s="116"/>
      <c r="B15" s="43">
        <v>3</v>
      </c>
      <c r="C15" s="44" t="s">
        <v>238</v>
      </c>
      <c r="D15" s="48" t="s">
        <v>257</v>
      </c>
      <c r="E15" s="47">
        <v>903</v>
      </c>
      <c r="F15" s="47">
        <v>903</v>
      </c>
      <c r="G15" s="47">
        <v>903</v>
      </c>
      <c r="H15" s="47">
        <v>903</v>
      </c>
      <c r="I15" s="47">
        <v>903</v>
      </c>
      <c r="J15" s="47">
        <v>903</v>
      </c>
      <c r="K15" s="36" t="s">
        <v>126</v>
      </c>
    </row>
    <row r="16" spans="1:11" ht="114.75" customHeight="1" x14ac:dyDescent="0.25">
      <c r="A16" s="116"/>
      <c r="B16" s="43">
        <v>4</v>
      </c>
      <c r="C16" s="44" t="s">
        <v>239</v>
      </c>
      <c r="D16" s="48" t="s">
        <v>256</v>
      </c>
      <c r="E16" s="47">
        <v>5</v>
      </c>
      <c r="F16" s="47">
        <v>6</v>
      </c>
      <c r="G16" s="47">
        <v>6</v>
      </c>
      <c r="H16" s="47">
        <v>12</v>
      </c>
      <c r="I16" s="47">
        <v>12</v>
      </c>
      <c r="J16" s="47">
        <v>12</v>
      </c>
      <c r="K16" s="36" t="s">
        <v>126</v>
      </c>
    </row>
    <row r="17" spans="1:11" ht="117" customHeight="1" x14ac:dyDescent="0.25">
      <c r="A17" s="116"/>
      <c r="B17" s="43" t="s">
        <v>144</v>
      </c>
      <c r="C17" s="44" t="s">
        <v>133</v>
      </c>
      <c r="D17" s="48" t="s">
        <v>256</v>
      </c>
      <c r="E17" s="47">
        <v>12.98</v>
      </c>
      <c r="F17" s="47">
        <v>30</v>
      </c>
      <c r="G17" s="47">
        <v>30</v>
      </c>
      <c r="H17" s="47">
        <v>37</v>
      </c>
      <c r="I17" s="47">
        <v>37</v>
      </c>
      <c r="J17" s="47">
        <v>37</v>
      </c>
      <c r="K17" s="36" t="s">
        <v>126</v>
      </c>
    </row>
    <row r="18" spans="1:11" ht="126.75" customHeight="1" x14ac:dyDescent="0.25">
      <c r="A18" s="116"/>
      <c r="B18" s="43" t="s">
        <v>147</v>
      </c>
      <c r="C18" s="44" t="s">
        <v>240</v>
      </c>
      <c r="D18" s="83" t="s">
        <v>262</v>
      </c>
      <c r="E18" s="47">
        <v>741</v>
      </c>
      <c r="F18" s="47">
        <v>0</v>
      </c>
      <c r="G18" s="47">
        <v>0</v>
      </c>
      <c r="H18" s="47">
        <v>0</v>
      </c>
      <c r="I18" s="47">
        <v>0</v>
      </c>
      <c r="J18" s="47" t="s">
        <v>242</v>
      </c>
      <c r="K18" s="36" t="s">
        <v>126</v>
      </c>
    </row>
    <row r="19" spans="1:11" ht="63.75" customHeight="1" x14ac:dyDescent="0.25">
      <c r="A19" s="116"/>
      <c r="B19" s="43" t="s">
        <v>148</v>
      </c>
      <c r="C19" s="44" t="s">
        <v>241</v>
      </c>
      <c r="D19" s="82" t="s">
        <v>259</v>
      </c>
      <c r="E19" s="47">
        <v>8</v>
      </c>
      <c r="F19" s="47">
        <v>8</v>
      </c>
      <c r="G19" s="47">
        <v>8</v>
      </c>
      <c r="H19" s="47">
        <v>8</v>
      </c>
      <c r="I19" s="47">
        <v>8</v>
      </c>
      <c r="J19" s="47">
        <v>8</v>
      </c>
      <c r="K19" s="36" t="s">
        <v>126</v>
      </c>
    </row>
    <row r="20" spans="1:11" ht="105.75" customHeight="1" x14ac:dyDescent="0.25">
      <c r="A20" s="116"/>
      <c r="B20" s="43" t="s">
        <v>149</v>
      </c>
      <c r="C20" s="44" t="s">
        <v>135</v>
      </c>
      <c r="D20" s="34" t="s">
        <v>258</v>
      </c>
      <c r="E20" s="47">
        <v>1</v>
      </c>
      <c r="F20" s="47">
        <v>0</v>
      </c>
      <c r="G20" s="47">
        <v>0</v>
      </c>
      <c r="H20" s="47">
        <v>0</v>
      </c>
      <c r="I20" s="47">
        <v>0</v>
      </c>
      <c r="J20" s="47">
        <v>1</v>
      </c>
      <c r="K20" s="36" t="s">
        <v>126</v>
      </c>
    </row>
    <row r="21" spans="1:11" ht="145.5" customHeight="1" x14ac:dyDescent="0.25">
      <c r="A21" s="116"/>
      <c r="B21" s="43" t="s">
        <v>150</v>
      </c>
      <c r="C21" s="44" t="s">
        <v>136</v>
      </c>
      <c r="D21" s="48" t="s">
        <v>255</v>
      </c>
      <c r="E21" s="47">
        <v>3</v>
      </c>
      <c r="F21" s="47">
        <v>3</v>
      </c>
      <c r="G21" s="47">
        <v>3</v>
      </c>
      <c r="H21" s="47">
        <v>3</v>
      </c>
      <c r="I21" s="47">
        <v>3</v>
      </c>
      <c r="J21" s="47">
        <v>3</v>
      </c>
      <c r="K21" s="36" t="s">
        <v>126</v>
      </c>
    </row>
    <row r="22" spans="1:11" ht="130.5" customHeight="1" x14ac:dyDescent="0.25">
      <c r="A22" s="116"/>
      <c r="B22" s="43" t="s">
        <v>151</v>
      </c>
      <c r="C22" s="44" t="s">
        <v>137</v>
      </c>
      <c r="D22" s="48" t="s">
        <v>162</v>
      </c>
      <c r="E22" s="47">
        <v>100</v>
      </c>
      <c r="F22" s="47">
        <v>100</v>
      </c>
      <c r="G22" s="47">
        <v>100</v>
      </c>
      <c r="H22" s="47">
        <v>100</v>
      </c>
      <c r="I22" s="47">
        <v>100</v>
      </c>
      <c r="J22" s="47">
        <v>100</v>
      </c>
      <c r="K22" s="36" t="s">
        <v>126</v>
      </c>
    </row>
    <row r="23" spans="1:11" ht="131.25" customHeight="1" x14ac:dyDescent="0.25">
      <c r="A23" s="116"/>
      <c r="B23" s="43" t="s">
        <v>154</v>
      </c>
      <c r="C23" s="9" t="s">
        <v>140</v>
      </c>
      <c r="D23" s="48" t="s">
        <v>162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36" t="s">
        <v>126</v>
      </c>
    </row>
    <row r="24" spans="1:11" ht="130.5" customHeight="1" thickBot="1" x14ac:dyDescent="0.3">
      <c r="A24" s="116"/>
      <c r="B24" s="43" t="s">
        <v>157</v>
      </c>
      <c r="C24" s="9" t="s">
        <v>143</v>
      </c>
      <c r="D24" s="48" t="s">
        <v>158</v>
      </c>
      <c r="E24" s="47">
        <v>1</v>
      </c>
      <c r="F24" s="47">
        <v>1</v>
      </c>
      <c r="G24" s="47">
        <v>1</v>
      </c>
      <c r="H24" s="47">
        <v>1</v>
      </c>
      <c r="I24" s="47">
        <v>1</v>
      </c>
      <c r="J24" s="47">
        <v>1</v>
      </c>
      <c r="K24" s="36" t="s">
        <v>126</v>
      </c>
    </row>
    <row r="25" spans="1:11" ht="24" customHeight="1" x14ac:dyDescent="0.25">
      <c r="A25" s="115" t="s">
        <v>17</v>
      </c>
      <c r="B25" s="127" t="s">
        <v>18</v>
      </c>
      <c r="C25" s="105"/>
      <c r="D25" s="112" t="s">
        <v>24</v>
      </c>
      <c r="E25" s="113"/>
      <c r="F25" s="113"/>
      <c r="G25" s="113"/>
      <c r="H25" s="113"/>
      <c r="I25" s="113"/>
      <c r="J25" s="113"/>
      <c r="K25" s="114"/>
    </row>
    <row r="26" spans="1:11" ht="24.75" customHeight="1" x14ac:dyDescent="0.25">
      <c r="A26" s="116"/>
      <c r="B26" s="128"/>
      <c r="C26" s="129"/>
      <c r="D26" s="40" t="s">
        <v>121</v>
      </c>
      <c r="E26" s="47">
        <v>2022</v>
      </c>
      <c r="F26" s="47">
        <v>2023</v>
      </c>
      <c r="G26" s="47">
        <v>2024</v>
      </c>
      <c r="H26" s="47">
        <v>2025</v>
      </c>
      <c r="I26" s="90" t="s">
        <v>122</v>
      </c>
      <c r="J26" s="91"/>
      <c r="K26" s="92"/>
    </row>
    <row r="27" spans="1:11" ht="24" customHeight="1" x14ac:dyDescent="0.25">
      <c r="A27" s="116"/>
      <c r="B27" s="85" t="s">
        <v>19</v>
      </c>
      <c r="C27" s="86"/>
      <c r="D27" s="79">
        <f>D28+D29+D30+D31</f>
        <v>4601147604.6499996</v>
      </c>
      <c r="E27" s="79">
        <f t="shared" ref="E27:H27" si="0">E28+E29+E30+E31</f>
        <v>717395239.21000004</v>
      </c>
      <c r="F27" s="79">
        <f t="shared" si="0"/>
        <v>690603850</v>
      </c>
      <c r="G27" s="79">
        <f t="shared" si="0"/>
        <v>689952440</v>
      </c>
      <c r="H27" s="79">
        <f t="shared" si="0"/>
        <v>72932740</v>
      </c>
      <c r="I27" s="93">
        <f>I28+I29+I30+I31</f>
        <v>364663700</v>
      </c>
      <c r="J27" s="94"/>
      <c r="K27" s="95"/>
    </row>
    <row r="28" spans="1:11" ht="24" customHeight="1" x14ac:dyDescent="0.25">
      <c r="A28" s="116"/>
      <c r="B28" s="85" t="s">
        <v>20</v>
      </c>
      <c r="C28" s="86"/>
      <c r="D28" s="79">
        <v>84753437.780000001</v>
      </c>
      <c r="E28" s="79">
        <v>20426600</v>
      </c>
      <c r="F28" s="79">
        <v>20020800</v>
      </c>
      <c r="G28" s="79">
        <v>20800000</v>
      </c>
      <c r="H28" s="79">
        <v>0</v>
      </c>
      <c r="I28" s="93">
        <v>0</v>
      </c>
      <c r="J28" s="94"/>
      <c r="K28" s="96"/>
    </row>
    <row r="29" spans="1:11" ht="24" customHeight="1" x14ac:dyDescent="0.25">
      <c r="A29" s="116"/>
      <c r="B29" s="85" t="s">
        <v>21</v>
      </c>
      <c r="C29" s="86"/>
      <c r="D29" s="79">
        <v>3421854537.0599999</v>
      </c>
      <c r="E29" s="79">
        <v>597153600</v>
      </c>
      <c r="F29" s="79">
        <v>596031200</v>
      </c>
      <c r="G29" s="79">
        <v>596219700</v>
      </c>
      <c r="H29" s="79">
        <v>0</v>
      </c>
      <c r="I29" s="93">
        <v>0</v>
      </c>
      <c r="J29" s="94"/>
      <c r="K29" s="96"/>
    </row>
    <row r="30" spans="1:11" ht="24" customHeight="1" x14ac:dyDescent="0.25">
      <c r="A30" s="116"/>
      <c r="B30" s="85" t="s">
        <v>22</v>
      </c>
      <c r="C30" s="86"/>
      <c r="D30" s="79">
        <v>1094539629.8099999</v>
      </c>
      <c r="E30" s="79">
        <v>99815039.209999993</v>
      </c>
      <c r="F30" s="79">
        <v>74551850</v>
      </c>
      <c r="G30" s="79">
        <v>72932740</v>
      </c>
      <c r="H30" s="79">
        <v>72932740</v>
      </c>
      <c r="I30" s="93">
        <v>364663700</v>
      </c>
      <c r="J30" s="94"/>
      <c r="K30" s="95"/>
    </row>
    <row r="31" spans="1:11" ht="24" customHeight="1" thickBot="1" x14ac:dyDescent="0.3">
      <c r="A31" s="117"/>
      <c r="B31" s="135" t="s">
        <v>23</v>
      </c>
      <c r="C31" s="136"/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132">
        <v>0</v>
      </c>
      <c r="J31" s="133"/>
      <c r="K31" s="134"/>
    </row>
    <row r="32" spans="1:11" ht="15" customHeight="1" x14ac:dyDescent="0.25">
      <c r="A32" s="115" t="s">
        <v>25</v>
      </c>
      <c r="B32" s="118" t="s">
        <v>18</v>
      </c>
      <c r="C32" s="119"/>
      <c r="D32" s="122" t="s">
        <v>24</v>
      </c>
      <c r="E32" s="123"/>
      <c r="F32" s="123"/>
      <c r="G32" s="123"/>
      <c r="H32" s="123"/>
      <c r="I32" s="123"/>
      <c r="J32" s="123"/>
      <c r="K32" s="124"/>
    </row>
    <row r="33" spans="1:11" ht="26.25" customHeight="1" x14ac:dyDescent="0.25">
      <c r="A33" s="116"/>
      <c r="B33" s="120"/>
      <c r="C33" s="121"/>
      <c r="D33" s="40" t="s">
        <v>19</v>
      </c>
      <c r="E33" s="47">
        <v>2022</v>
      </c>
      <c r="F33" s="47" t="s">
        <v>163</v>
      </c>
      <c r="G33" s="47">
        <v>2024</v>
      </c>
      <c r="H33" s="47">
        <v>2025</v>
      </c>
      <c r="I33" s="90" t="s">
        <v>122</v>
      </c>
      <c r="J33" s="91"/>
      <c r="K33" s="92"/>
    </row>
    <row r="34" spans="1:11" ht="30.75" customHeight="1" x14ac:dyDescent="0.25">
      <c r="A34" s="116"/>
      <c r="B34" s="90" t="s">
        <v>26</v>
      </c>
      <c r="C34" s="91"/>
      <c r="D34" s="91"/>
      <c r="E34" s="91"/>
      <c r="F34" s="91"/>
      <c r="G34" s="91"/>
      <c r="H34" s="91"/>
      <c r="I34" s="91"/>
      <c r="J34" s="91"/>
      <c r="K34" s="92"/>
    </row>
    <row r="35" spans="1:11" ht="24" customHeight="1" x14ac:dyDescent="0.25">
      <c r="A35" s="116"/>
      <c r="B35" s="85" t="s">
        <v>19</v>
      </c>
      <c r="C35" s="86"/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87">
        <v>0</v>
      </c>
      <c r="J35" s="88"/>
      <c r="K35" s="89"/>
    </row>
    <row r="36" spans="1:11" ht="24" customHeight="1" x14ac:dyDescent="0.25">
      <c r="A36" s="116"/>
      <c r="B36" s="85" t="s">
        <v>20</v>
      </c>
      <c r="C36" s="86"/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87">
        <v>0</v>
      </c>
      <c r="J36" s="88"/>
      <c r="K36" s="89"/>
    </row>
    <row r="37" spans="1:11" ht="24" customHeight="1" x14ac:dyDescent="0.25">
      <c r="A37" s="116"/>
      <c r="B37" s="85" t="s">
        <v>21</v>
      </c>
      <c r="C37" s="86"/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87">
        <v>0</v>
      </c>
      <c r="J37" s="88"/>
      <c r="K37" s="89"/>
    </row>
    <row r="38" spans="1:11" ht="24" customHeight="1" x14ac:dyDescent="0.25">
      <c r="A38" s="116"/>
      <c r="B38" s="85" t="s">
        <v>22</v>
      </c>
      <c r="C38" s="86"/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87">
        <v>0</v>
      </c>
      <c r="J38" s="88"/>
      <c r="K38" s="89"/>
    </row>
    <row r="39" spans="1:11" ht="24" customHeight="1" x14ac:dyDescent="0.25">
      <c r="A39" s="116"/>
      <c r="B39" s="102" t="s">
        <v>23</v>
      </c>
      <c r="C39" s="102"/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87">
        <v>0</v>
      </c>
      <c r="J39" s="88"/>
      <c r="K39" s="89"/>
    </row>
    <row r="40" spans="1:11" ht="32.25" customHeight="1" x14ac:dyDescent="0.25">
      <c r="A40" s="116"/>
      <c r="B40" s="90" t="s">
        <v>27</v>
      </c>
      <c r="C40" s="91"/>
      <c r="D40" s="91"/>
      <c r="E40" s="91"/>
      <c r="F40" s="91"/>
      <c r="G40" s="91"/>
      <c r="H40" s="91"/>
      <c r="I40" s="91"/>
      <c r="J40" s="91"/>
      <c r="K40" s="92"/>
    </row>
    <row r="41" spans="1:11" ht="24" customHeight="1" x14ac:dyDescent="0.25">
      <c r="A41" s="116"/>
      <c r="B41" s="85" t="s">
        <v>19</v>
      </c>
      <c r="C41" s="86"/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87">
        <v>0</v>
      </c>
      <c r="J41" s="88"/>
      <c r="K41" s="89"/>
    </row>
    <row r="42" spans="1:11" ht="24" customHeight="1" x14ac:dyDescent="0.25">
      <c r="A42" s="116"/>
      <c r="B42" s="85" t="s">
        <v>20</v>
      </c>
      <c r="C42" s="86"/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87">
        <v>0</v>
      </c>
      <c r="J42" s="88"/>
      <c r="K42" s="89"/>
    </row>
    <row r="43" spans="1:11" ht="24" customHeight="1" x14ac:dyDescent="0.25">
      <c r="A43" s="116"/>
      <c r="B43" s="85" t="s">
        <v>21</v>
      </c>
      <c r="C43" s="86"/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87">
        <v>0</v>
      </c>
      <c r="J43" s="88"/>
      <c r="K43" s="89"/>
    </row>
    <row r="44" spans="1:11" ht="24" customHeight="1" x14ac:dyDescent="0.25">
      <c r="A44" s="116"/>
      <c r="B44" s="97" t="s">
        <v>22</v>
      </c>
      <c r="C44" s="97"/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87">
        <v>0</v>
      </c>
      <c r="J44" s="88"/>
      <c r="K44" s="89"/>
    </row>
    <row r="45" spans="1:11" ht="24" customHeight="1" thickBot="1" x14ac:dyDescent="0.3">
      <c r="A45" s="117"/>
      <c r="B45" s="98" t="s">
        <v>23</v>
      </c>
      <c r="C45" s="98"/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99">
        <v>0</v>
      </c>
      <c r="J45" s="100"/>
      <c r="K45" s="101"/>
    </row>
    <row r="46" spans="1:11" ht="32.25" customHeight="1" x14ac:dyDescent="0.25">
      <c r="A46" s="103" t="s">
        <v>28</v>
      </c>
      <c r="B46" s="104"/>
      <c r="C46" s="105"/>
      <c r="D46" s="112" t="s">
        <v>24</v>
      </c>
      <c r="E46" s="113"/>
      <c r="F46" s="113"/>
      <c r="G46" s="113"/>
      <c r="H46" s="113"/>
      <c r="I46" s="113"/>
      <c r="J46" s="113"/>
      <c r="K46" s="114"/>
    </row>
    <row r="47" spans="1:11" ht="26.25" customHeight="1" x14ac:dyDescent="0.25">
      <c r="A47" s="106"/>
      <c r="B47" s="107"/>
      <c r="C47" s="108"/>
      <c r="D47" s="40" t="s">
        <v>19</v>
      </c>
      <c r="E47" s="47">
        <v>2022</v>
      </c>
      <c r="F47" s="47">
        <v>2023</v>
      </c>
      <c r="G47" s="47">
        <v>2024</v>
      </c>
      <c r="H47" s="47">
        <v>2025</v>
      </c>
      <c r="I47" s="90" t="s">
        <v>122</v>
      </c>
      <c r="J47" s="91"/>
      <c r="K47" s="92"/>
    </row>
    <row r="48" spans="1:11" ht="24" customHeight="1" thickBot="1" x14ac:dyDescent="0.3">
      <c r="A48" s="109"/>
      <c r="B48" s="110"/>
      <c r="C48" s="111"/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99">
        <v>0</v>
      </c>
      <c r="J48" s="100"/>
      <c r="K48" s="101"/>
    </row>
  </sheetData>
  <mergeCells count="60">
    <mergeCell ref="B10:K10"/>
    <mergeCell ref="I1:K1"/>
    <mergeCell ref="A2:K2"/>
    <mergeCell ref="B3:C3"/>
    <mergeCell ref="E3:K3"/>
    <mergeCell ref="B4:K4"/>
    <mergeCell ref="B5:K5"/>
    <mergeCell ref="B6:K6"/>
    <mergeCell ref="B7:K7"/>
    <mergeCell ref="B8:K8"/>
    <mergeCell ref="B9:K9"/>
    <mergeCell ref="D11:D12"/>
    <mergeCell ref="E11:K11"/>
    <mergeCell ref="A25:A31"/>
    <mergeCell ref="B25:C26"/>
    <mergeCell ref="D25:K25"/>
    <mergeCell ref="B27:C27"/>
    <mergeCell ref="B28:C28"/>
    <mergeCell ref="B29:C29"/>
    <mergeCell ref="B30:C30"/>
    <mergeCell ref="A11:A24"/>
    <mergeCell ref="B11:B12"/>
    <mergeCell ref="C11:C12"/>
    <mergeCell ref="I31:K31"/>
    <mergeCell ref="B31:C31"/>
    <mergeCell ref="A46:C48"/>
    <mergeCell ref="D46:K46"/>
    <mergeCell ref="I47:K47"/>
    <mergeCell ref="I48:K48"/>
    <mergeCell ref="B40:K40"/>
    <mergeCell ref="B41:C41"/>
    <mergeCell ref="I41:K41"/>
    <mergeCell ref="B42:C42"/>
    <mergeCell ref="I42:K42"/>
    <mergeCell ref="B43:C43"/>
    <mergeCell ref="I43:K43"/>
    <mergeCell ref="A32:A45"/>
    <mergeCell ref="B32:C33"/>
    <mergeCell ref="D32:K32"/>
    <mergeCell ref="I33:K33"/>
    <mergeCell ref="B34:K34"/>
    <mergeCell ref="B44:C44"/>
    <mergeCell ref="I44:K44"/>
    <mergeCell ref="B45:C45"/>
    <mergeCell ref="I45:K45"/>
    <mergeCell ref="I36:K36"/>
    <mergeCell ref="B37:C37"/>
    <mergeCell ref="I37:K37"/>
    <mergeCell ref="B38:C38"/>
    <mergeCell ref="I38:K38"/>
    <mergeCell ref="B39:C39"/>
    <mergeCell ref="I39:K39"/>
    <mergeCell ref="B35:C35"/>
    <mergeCell ref="I35:K35"/>
    <mergeCell ref="B36:C36"/>
    <mergeCell ref="I26:K26"/>
    <mergeCell ref="I27:K27"/>
    <mergeCell ref="I28:K28"/>
    <mergeCell ref="I29:K29"/>
    <mergeCell ref="I30:K30"/>
  </mergeCells>
  <pageMargins left="1.1811023622047245" right="0.39370078740157483" top="0.78740157480314965" bottom="0.78740157480314965" header="0.31496062992125984" footer="0.31496062992125984"/>
  <pageSetup paperSize="9" scale="49" firstPageNumber="4" fitToHeight="3" orientation="landscape" useFirstPageNumber="1" horizontalDpi="180" verticalDpi="180" r:id="rId1"/>
  <headerFooter>
    <oddHeader>&amp;L
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8"/>
  <sheetViews>
    <sheetView view="pageBreakPreview" topLeftCell="A34" zoomScale="70" zoomScaleNormal="85" zoomScaleSheetLayoutView="70" workbookViewId="0">
      <selection activeCell="A8" sqref="A8:Q8"/>
    </sheetView>
  </sheetViews>
  <sheetFormatPr defaultRowHeight="15" x14ac:dyDescent="0.25"/>
  <cols>
    <col min="1" max="1" width="14.42578125" style="27" customWidth="1"/>
    <col min="2" max="2" width="52.5703125" style="27" customWidth="1"/>
    <col min="3" max="3" width="25.140625" style="27" customWidth="1"/>
    <col min="4" max="4" width="26.140625" style="27" customWidth="1"/>
    <col min="5" max="5" width="22.42578125" style="27" customWidth="1"/>
    <col min="6" max="7" width="16.28515625" style="27" customWidth="1"/>
    <col min="8" max="8" width="16.28515625" style="28" customWidth="1"/>
    <col min="9" max="17" width="16.28515625" style="27" customWidth="1"/>
    <col min="18" max="16384" width="9.140625" style="27"/>
  </cols>
  <sheetData>
    <row r="1" spans="1:17" s="16" customFormat="1" ht="81" customHeight="1" x14ac:dyDescent="0.25">
      <c r="A1" s="14"/>
      <c r="B1" s="14"/>
      <c r="C1" s="14"/>
      <c r="D1" s="14"/>
      <c r="E1" s="14"/>
      <c r="F1" s="14"/>
      <c r="G1" s="14"/>
      <c r="H1" s="15"/>
      <c r="I1" s="14"/>
      <c r="J1" s="14"/>
      <c r="K1" s="14"/>
      <c r="L1" s="14"/>
      <c r="M1" s="194" t="s">
        <v>95</v>
      </c>
      <c r="N1" s="140"/>
      <c r="O1" s="140"/>
      <c r="P1" s="140"/>
      <c r="Q1" s="140"/>
    </row>
    <row r="2" spans="1:17" s="16" customFormat="1" ht="39" customHeight="1" x14ac:dyDescent="0.25">
      <c r="A2" s="14"/>
      <c r="B2" s="14"/>
      <c r="C2" s="14"/>
      <c r="D2" s="14"/>
      <c r="E2" s="14"/>
      <c r="F2" s="14"/>
      <c r="G2" s="14"/>
      <c r="H2" s="15"/>
      <c r="I2" s="14"/>
      <c r="J2" s="14"/>
      <c r="K2" s="14"/>
      <c r="L2" s="14"/>
      <c r="M2" s="17"/>
      <c r="N2" s="18"/>
      <c r="O2" s="18"/>
      <c r="P2" s="140" t="s">
        <v>96</v>
      </c>
      <c r="Q2" s="140"/>
    </row>
    <row r="3" spans="1:17" s="16" customFormat="1" ht="27.75" customHeight="1" x14ac:dyDescent="0.25">
      <c r="A3" s="195" t="s">
        <v>97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</row>
    <row r="4" spans="1:17" s="16" customFormat="1" ht="59.25" customHeight="1" x14ac:dyDescent="0.25">
      <c r="A4" s="196" t="s">
        <v>98</v>
      </c>
      <c r="B4" s="196" t="s">
        <v>99</v>
      </c>
      <c r="C4" s="196" t="s">
        <v>73</v>
      </c>
      <c r="D4" s="196" t="s">
        <v>18</v>
      </c>
      <c r="E4" s="196" t="s">
        <v>100</v>
      </c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</row>
    <row r="5" spans="1:17" s="16" customFormat="1" ht="15.75" x14ac:dyDescent="0.25">
      <c r="A5" s="196"/>
      <c r="B5" s="196"/>
      <c r="C5" s="196"/>
      <c r="D5" s="196"/>
      <c r="E5" s="197" t="s">
        <v>19</v>
      </c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</row>
    <row r="6" spans="1:17" s="16" customFormat="1" ht="24" customHeight="1" x14ac:dyDescent="0.25">
      <c r="A6" s="196"/>
      <c r="B6" s="196"/>
      <c r="C6" s="196"/>
      <c r="D6" s="196"/>
      <c r="E6" s="197"/>
      <c r="F6" s="19" t="s">
        <v>101</v>
      </c>
      <c r="G6" s="19" t="s">
        <v>102</v>
      </c>
      <c r="H6" s="20" t="s">
        <v>103</v>
      </c>
      <c r="I6" s="45" t="s">
        <v>104</v>
      </c>
      <c r="J6" s="45" t="s">
        <v>105</v>
      </c>
      <c r="K6" s="45" t="s">
        <v>106</v>
      </c>
      <c r="L6" s="19" t="s">
        <v>107</v>
      </c>
      <c r="M6" s="19" t="s">
        <v>108</v>
      </c>
      <c r="N6" s="19" t="s">
        <v>109</v>
      </c>
      <c r="O6" s="19" t="s">
        <v>110</v>
      </c>
      <c r="P6" s="19" t="s">
        <v>111</v>
      </c>
      <c r="Q6" s="19" t="s">
        <v>112</v>
      </c>
    </row>
    <row r="7" spans="1:17" s="16" customFormat="1" ht="24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2">
        <v>8</v>
      </c>
      <c r="I7" s="46">
        <v>9</v>
      </c>
      <c r="J7" s="46">
        <v>10</v>
      </c>
      <c r="K7" s="46">
        <v>11</v>
      </c>
      <c r="L7" s="21">
        <v>12</v>
      </c>
      <c r="M7" s="21">
        <v>13</v>
      </c>
      <c r="N7" s="21">
        <v>14</v>
      </c>
      <c r="O7" s="21">
        <v>15</v>
      </c>
      <c r="P7" s="21">
        <v>16</v>
      </c>
      <c r="Q7" s="21">
        <v>17</v>
      </c>
    </row>
    <row r="8" spans="1:17" s="16" customFormat="1" ht="21" customHeight="1" x14ac:dyDescent="0.25">
      <c r="A8" s="193" t="s">
        <v>164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</row>
    <row r="9" spans="1:17" s="23" customFormat="1" ht="32.25" customHeight="1" x14ac:dyDescent="0.25">
      <c r="A9" s="184" t="s">
        <v>29</v>
      </c>
      <c r="B9" s="187" t="s">
        <v>165</v>
      </c>
      <c r="C9" s="190" t="s">
        <v>174</v>
      </c>
      <c r="D9" s="49" t="s">
        <v>44</v>
      </c>
      <c r="E9" s="56">
        <f>E10+E11+E12+E13</f>
        <v>4514087114.2800007</v>
      </c>
      <c r="F9" s="56">
        <f>F10+F11+F12+F13</f>
        <v>607578800.88</v>
      </c>
      <c r="G9" s="56">
        <f t="shared" ref="G9:Q9" si="0">G10+G11+G12+G13</f>
        <v>668168392.08000004</v>
      </c>
      <c r="H9" s="61">
        <f t="shared" si="0"/>
        <v>726187883.21000004</v>
      </c>
      <c r="I9" s="56">
        <f t="shared" si="0"/>
        <v>707007803.63</v>
      </c>
      <c r="J9" s="56">
        <f t="shared" si="0"/>
        <v>684099602.24000001</v>
      </c>
      <c r="K9" s="56">
        <f t="shared" si="0"/>
        <v>683448192.24000001</v>
      </c>
      <c r="L9" s="56">
        <f t="shared" si="0"/>
        <v>72932740</v>
      </c>
      <c r="M9" s="56">
        <f t="shared" si="0"/>
        <v>72932740</v>
      </c>
      <c r="N9" s="56">
        <f t="shared" si="0"/>
        <v>72932740</v>
      </c>
      <c r="O9" s="56">
        <f t="shared" si="0"/>
        <v>72932740</v>
      </c>
      <c r="P9" s="56">
        <f t="shared" si="0"/>
        <v>72932740</v>
      </c>
      <c r="Q9" s="56">
        <f t="shared" si="0"/>
        <v>72932740</v>
      </c>
    </row>
    <row r="10" spans="1:17" s="23" customFormat="1" ht="32.25" customHeight="1" x14ac:dyDescent="0.25">
      <c r="A10" s="185"/>
      <c r="B10" s="188"/>
      <c r="C10" s="191"/>
      <c r="D10" s="50" t="s">
        <v>20</v>
      </c>
      <c r="E10" s="56">
        <f t="shared" ref="E10:E13" si="1">F10+G10+H10+I10+J10+K10+L10+M10+N10+O10+P10+Q10</f>
        <v>84753437.780000001</v>
      </c>
      <c r="F10" s="69">
        <v>0</v>
      </c>
      <c r="G10" s="69">
        <v>5509237.7800000003</v>
      </c>
      <c r="H10" s="69">
        <f>H15+H20</f>
        <v>17996800</v>
      </c>
      <c r="I10" s="69">
        <v>20426600</v>
      </c>
      <c r="J10" s="69">
        <v>20020800</v>
      </c>
      <c r="K10" s="69">
        <v>20800000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</row>
    <row r="11" spans="1:17" s="23" customFormat="1" ht="32.25" customHeight="1" x14ac:dyDescent="0.25">
      <c r="A11" s="185"/>
      <c r="B11" s="188"/>
      <c r="C11" s="191"/>
      <c r="D11" s="50" t="s">
        <v>21</v>
      </c>
      <c r="E11" s="56">
        <f t="shared" si="1"/>
        <v>3416098862.2200003</v>
      </c>
      <c r="F11" s="69">
        <v>492320000</v>
      </c>
      <c r="G11" s="69">
        <v>551803462.22000003</v>
      </c>
      <c r="H11" s="69">
        <v>582970900</v>
      </c>
      <c r="I11" s="69">
        <f>589547000+I16</f>
        <v>596753600</v>
      </c>
      <c r="J11" s="69">
        <v>596031200</v>
      </c>
      <c r="K11" s="69">
        <v>596219700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</row>
    <row r="12" spans="1:17" s="23" customFormat="1" ht="32.25" customHeight="1" x14ac:dyDescent="0.25">
      <c r="A12" s="185"/>
      <c r="B12" s="188"/>
      <c r="C12" s="191"/>
      <c r="D12" s="50" t="s">
        <v>22</v>
      </c>
      <c r="E12" s="56">
        <f t="shared" si="1"/>
        <v>1013234814.28</v>
      </c>
      <c r="F12" s="69">
        <v>115258800.88</v>
      </c>
      <c r="G12" s="69">
        <v>110855692.08</v>
      </c>
      <c r="H12" s="69">
        <v>125220183.20999999</v>
      </c>
      <c r="I12" s="69">
        <f>89512903.63+I17</f>
        <v>89827603.629999995</v>
      </c>
      <c r="J12" s="69">
        <v>68047602.239999995</v>
      </c>
      <c r="K12" s="69">
        <v>66428492.240000002</v>
      </c>
      <c r="L12" s="69">
        <v>72932740</v>
      </c>
      <c r="M12" s="69">
        <v>72932740</v>
      </c>
      <c r="N12" s="69">
        <v>72932740</v>
      </c>
      <c r="O12" s="69">
        <v>72932740</v>
      </c>
      <c r="P12" s="69">
        <v>72932740</v>
      </c>
      <c r="Q12" s="69">
        <v>72932740</v>
      </c>
    </row>
    <row r="13" spans="1:17" s="23" customFormat="1" ht="33" customHeight="1" x14ac:dyDescent="0.25">
      <c r="A13" s="186"/>
      <c r="B13" s="189"/>
      <c r="C13" s="192"/>
      <c r="D13" s="50" t="s">
        <v>23</v>
      </c>
      <c r="E13" s="56">
        <f t="shared" si="1"/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</row>
    <row r="14" spans="1:17" s="23" customFormat="1" ht="32.25" customHeight="1" x14ac:dyDescent="0.25">
      <c r="A14" s="184" t="s">
        <v>172</v>
      </c>
      <c r="B14" s="187" t="s">
        <v>166</v>
      </c>
      <c r="C14" s="190" t="s">
        <v>175</v>
      </c>
      <c r="D14" s="49" t="s">
        <v>44</v>
      </c>
      <c r="E14" s="56">
        <f>E15+E16+E17+E18</f>
        <v>63449319.200000003</v>
      </c>
      <c r="F14" s="56">
        <f t="shared" ref="F14:Q14" si="2">F15+F16+F17+F18</f>
        <v>0</v>
      </c>
      <c r="G14" s="56">
        <f t="shared" si="2"/>
        <v>5056119.2</v>
      </c>
      <c r="H14" s="61">
        <f t="shared" si="2"/>
        <v>13053600</v>
      </c>
      <c r="I14" s="56">
        <f t="shared" si="2"/>
        <v>13417600</v>
      </c>
      <c r="J14" s="56">
        <f t="shared" si="2"/>
        <v>13417600</v>
      </c>
      <c r="K14" s="56">
        <f t="shared" si="2"/>
        <v>13417600</v>
      </c>
      <c r="L14" s="56">
        <f t="shared" si="2"/>
        <v>847800</v>
      </c>
      <c r="M14" s="56">
        <f t="shared" si="2"/>
        <v>847800</v>
      </c>
      <c r="N14" s="56">
        <f t="shared" si="2"/>
        <v>847800</v>
      </c>
      <c r="O14" s="56">
        <f t="shared" si="2"/>
        <v>847800</v>
      </c>
      <c r="P14" s="56">
        <f t="shared" si="2"/>
        <v>847800</v>
      </c>
      <c r="Q14" s="56">
        <f t="shared" si="2"/>
        <v>847800</v>
      </c>
    </row>
    <row r="15" spans="1:17" s="23" customFormat="1" ht="32.25" customHeight="1" x14ac:dyDescent="0.25">
      <c r="A15" s="185"/>
      <c r="B15" s="188"/>
      <c r="C15" s="191"/>
      <c r="D15" s="50" t="s">
        <v>20</v>
      </c>
      <c r="E15" s="56">
        <f t="shared" ref="E15:E53" si="3">F15+G15+H15+I15+J15+K15+L15+M15+N15+O15+P15+Q15</f>
        <v>21684637.780000001</v>
      </c>
      <c r="F15" s="69">
        <v>0</v>
      </c>
      <c r="G15" s="69">
        <v>874137.78</v>
      </c>
      <c r="H15" s="69">
        <v>3779000</v>
      </c>
      <c r="I15" s="69">
        <v>5896300</v>
      </c>
      <c r="J15" s="69">
        <v>5490500</v>
      </c>
      <c r="K15" s="69">
        <v>5644700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</row>
    <row r="16" spans="1:17" s="23" customFormat="1" ht="32.25" customHeight="1" x14ac:dyDescent="0.25">
      <c r="A16" s="185"/>
      <c r="B16" s="188"/>
      <c r="C16" s="191"/>
      <c r="D16" s="50" t="s">
        <v>21</v>
      </c>
      <c r="E16" s="56">
        <f t="shared" si="3"/>
        <v>33057562.219999999</v>
      </c>
      <c r="F16" s="69">
        <v>0</v>
      </c>
      <c r="G16" s="69">
        <v>3423562.22</v>
      </c>
      <c r="H16" s="69">
        <v>8817700</v>
      </c>
      <c r="I16" s="69">
        <v>7206600</v>
      </c>
      <c r="J16" s="69">
        <v>6710600</v>
      </c>
      <c r="K16" s="69">
        <v>6899100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</row>
    <row r="17" spans="1:17" s="23" customFormat="1" ht="32.25" customHeight="1" x14ac:dyDescent="0.25">
      <c r="A17" s="185"/>
      <c r="B17" s="188"/>
      <c r="C17" s="191"/>
      <c r="D17" s="50" t="s">
        <v>22</v>
      </c>
      <c r="E17" s="56">
        <f t="shared" si="3"/>
        <v>8707119.1999999993</v>
      </c>
      <c r="F17" s="69">
        <v>0</v>
      </c>
      <c r="G17" s="69">
        <v>758419.2</v>
      </c>
      <c r="H17" s="69">
        <v>456900</v>
      </c>
      <c r="I17" s="69">
        <v>314700</v>
      </c>
      <c r="J17" s="69">
        <v>1216500</v>
      </c>
      <c r="K17" s="69">
        <v>873800</v>
      </c>
      <c r="L17" s="69">
        <v>847800</v>
      </c>
      <c r="M17" s="69">
        <v>847800</v>
      </c>
      <c r="N17" s="69">
        <v>847800</v>
      </c>
      <c r="O17" s="69">
        <v>847800</v>
      </c>
      <c r="P17" s="69">
        <v>847800</v>
      </c>
      <c r="Q17" s="69">
        <v>847800</v>
      </c>
    </row>
    <row r="18" spans="1:17" s="23" customFormat="1" ht="33" customHeight="1" x14ac:dyDescent="0.25">
      <c r="A18" s="186"/>
      <c r="B18" s="189"/>
      <c r="C18" s="192"/>
      <c r="D18" s="50" t="s">
        <v>23</v>
      </c>
      <c r="E18" s="56">
        <f t="shared" si="3"/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</row>
    <row r="19" spans="1:17" s="23" customFormat="1" ht="34.5" customHeight="1" x14ac:dyDescent="0.25">
      <c r="A19" s="184" t="s">
        <v>173</v>
      </c>
      <c r="B19" s="187" t="s">
        <v>167</v>
      </c>
      <c r="C19" s="190" t="s">
        <v>175</v>
      </c>
      <c r="D19" s="49" t="s">
        <v>44</v>
      </c>
      <c r="E19" s="56">
        <f>E20+E21+E22+E23</f>
        <v>63068800</v>
      </c>
      <c r="F19" s="56">
        <f t="shared" ref="F19:Q19" si="4">F20+F21+F22+F23</f>
        <v>0</v>
      </c>
      <c r="G19" s="56">
        <f t="shared" si="4"/>
        <v>4635100</v>
      </c>
      <c r="H19" s="61">
        <f t="shared" si="4"/>
        <v>14217800</v>
      </c>
      <c r="I19" s="56">
        <f t="shared" si="4"/>
        <v>14530300</v>
      </c>
      <c r="J19" s="56">
        <f t="shared" si="4"/>
        <v>14530300</v>
      </c>
      <c r="K19" s="56">
        <f t="shared" si="4"/>
        <v>15155300</v>
      </c>
      <c r="L19" s="56">
        <f t="shared" si="4"/>
        <v>0</v>
      </c>
      <c r="M19" s="56">
        <f t="shared" si="4"/>
        <v>0</v>
      </c>
      <c r="N19" s="56">
        <f t="shared" si="4"/>
        <v>0</v>
      </c>
      <c r="O19" s="56">
        <f t="shared" si="4"/>
        <v>0</v>
      </c>
      <c r="P19" s="56">
        <f t="shared" si="4"/>
        <v>0</v>
      </c>
      <c r="Q19" s="56">
        <f t="shared" si="4"/>
        <v>0</v>
      </c>
    </row>
    <row r="20" spans="1:17" s="23" customFormat="1" ht="34.5" customHeight="1" x14ac:dyDescent="0.25">
      <c r="A20" s="185"/>
      <c r="B20" s="188"/>
      <c r="C20" s="191"/>
      <c r="D20" s="50" t="s">
        <v>20</v>
      </c>
      <c r="E20" s="60">
        <f t="shared" si="3"/>
        <v>63068800</v>
      </c>
      <c r="F20" s="69">
        <v>0</v>
      </c>
      <c r="G20" s="69">
        <v>4635100</v>
      </c>
      <c r="H20" s="69">
        <v>14217800</v>
      </c>
      <c r="I20" s="69">
        <v>14530300</v>
      </c>
      <c r="J20" s="69">
        <v>14530300</v>
      </c>
      <c r="K20" s="69">
        <v>15155300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</row>
    <row r="21" spans="1:17" s="23" customFormat="1" ht="34.5" customHeight="1" x14ac:dyDescent="0.25">
      <c r="A21" s="185"/>
      <c r="B21" s="188"/>
      <c r="C21" s="191"/>
      <c r="D21" s="50" t="s">
        <v>21</v>
      </c>
      <c r="E21" s="56">
        <f t="shared" si="3"/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2" spans="1:17" s="23" customFormat="1" ht="34.5" customHeight="1" x14ac:dyDescent="0.25">
      <c r="A22" s="185"/>
      <c r="B22" s="188"/>
      <c r="C22" s="191"/>
      <c r="D22" s="50" t="s">
        <v>22</v>
      </c>
      <c r="E22" s="56">
        <f>F22+G22+H22+I22+J22+K22+L22+M22+N22+O22+P22+Q22</f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</row>
    <row r="23" spans="1:17" s="23" customFormat="1" ht="34.5" customHeight="1" x14ac:dyDescent="0.25">
      <c r="A23" s="186"/>
      <c r="B23" s="189"/>
      <c r="C23" s="192"/>
      <c r="D23" s="50" t="s">
        <v>23</v>
      </c>
      <c r="E23" s="56">
        <f t="shared" si="3"/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v>0</v>
      </c>
      <c r="M23" s="69">
        <v>0</v>
      </c>
      <c r="N23" s="69">
        <v>0</v>
      </c>
      <c r="O23" s="69">
        <v>0</v>
      </c>
      <c r="P23" s="69">
        <v>0</v>
      </c>
      <c r="Q23" s="69">
        <v>0</v>
      </c>
    </row>
    <row r="24" spans="1:17" s="23" customFormat="1" ht="34.5" customHeight="1" x14ac:dyDescent="0.25">
      <c r="A24" s="184" t="s">
        <v>30</v>
      </c>
      <c r="B24" s="187" t="s">
        <v>168</v>
      </c>
      <c r="C24" s="190" t="s">
        <v>175</v>
      </c>
      <c r="D24" s="49" t="s">
        <v>44</v>
      </c>
      <c r="E24" s="56">
        <f>E25+E26+E27+E28</f>
        <v>308025</v>
      </c>
      <c r="F24" s="56">
        <f t="shared" ref="F24:Q24" si="5">F25+F26+F27+F28</f>
        <v>153000</v>
      </c>
      <c r="G24" s="56">
        <f t="shared" si="5"/>
        <v>0</v>
      </c>
      <c r="H24" s="61">
        <f t="shared" si="5"/>
        <v>155025</v>
      </c>
      <c r="I24" s="56">
        <f t="shared" si="5"/>
        <v>0</v>
      </c>
      <c r="J24" s="56">
        <f t="shared" si="5"/>
        <v>0</v>
      </c>
      <c r="K24" s="56">
        <f t="shared" si="5"/>
        <v>0</v>
      </c>
      <c r="L24" s="56">
        <f t="shared" si="5"/>
        <v>0</v>
      </c>
      <c r="M24" s="56">
        <f t="shared" si="5"/>
        <v>0</v>
      </c>
      <c r="N24" s="56">
        <f t="shared" si="5"/>
        <v>0</v>
      </c>
      <c r="O24" s="56">
        <f t="shared" si="5"/>
        <v>0</v>
      </c>
      <c r="P24" s="56">
        <f t="shared" si="5"/>
        <v>0</v>
      </c>
      <c r="Q24" s="56">
        <f t="shared" si="5"/>
        <v>0</v>
      </c>
    </row>
    <row r="25" spans="1:17" s="23" customFormat="1" ht="34.5" customHeight="1" x14ac:dyDescent="0.25">
      <c r="A25" s="185"/>
      <c r="B25" s="188"/>
      <c r="C25" s="191"/>
      <c r="D25" s="50" t="s">
        <v>20</v>
      </c>
      <c r="E25" s="56">
        <f t="shared" si="3"/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</row>
    <row r="26" spans="1:17" s="23" customFormat="1" ht="34.5" customHeight="1" x14ac:dyDescent="0.25">
      <c r="A26" s="185"/>
      <c r="B26" s="188"/>
      <c r="C26" s="191"/>
      <c r="D26" s="50" t="s">
        <v>21</v>
      </c>
      <c r="E26" s="56">
        <f t="shared" si="3"/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</row>
    <row r="27" spans="1:17" s="23" customFormat="1" ht="34.5" customHeight="1" x14ac:dyDescent="0.25">
      <c r="A27" s="185"/>
      <c r="B27" s="188"/>
      <c r="C27" s="191"/>
      <c r="D27" s="50" t="s">
        <v>22</v>
      </c>
      <c r="E27" s="56">
        <f t="shared" si="3"/>
        <v>308025</v>
      </c>
      <c r="F27" s="69">
        <v>153000</v>
      </c>
      <c r="G27" s="69">
        <v>0</v>
      </c>
      <c r="H27" s="69">
        <v>155025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</row>
    <row r="28" spans="1:17" s="23" customFormat="1" ht="34.5" customHeight="1" x14ac:dyDescent="0.25">
      <c r="A28" s="186"/>
      <c r="B28" s="189"/>
      <c r="C28" s="192"/>
      <c r="D28" s="50" t="s">
        <v>23</v>
      </c>
      <c r="E28" s="56">
        <f t="shared" si="3"/>
        <v>0</v>
      </c>
      <c r="F28" s="69">
        <f t="shared" ref="F28" si="6">SUM(G28:R28)</f>
        <v>0</v>
      </c>
      <c r="G28" s="69">
        <f>SUM(H28:R28)</f>
        <v>0</v>
      </c>
      <c r="H28" s="69">
        <f>SUM(I28:R28)</f>
        <v>0</v>
      </c>
      <c r="I28" s="69">
        <f>SUM(J28:S28)</f>
        <v>0</v>
      </c>
      <c r="J28" s="69">
        <f t="shared" ref="J28:Q28" si="7">SUM(K28:T28)</f>
        <v>0</v>
      </c>
      <c r="K28" s="69">
        <f t="shared" si="7"/>
        <v>0</v>
      </c>
      <c r="L28" s="69">
        <f t="shared" si="7"/>
        <v>0</v>
      </c>
      <c r="M28" s="69">
        <f t="shared" si="7"/>
        <v>0</v>
      </c>
      <c r="N28" s="69">
        <f t="shared" si="7"/>
        <v>0</v>
      </c>
      <c r="O28" s="69">
        <f t="shared" si="7"/>
        <v>0</v>
      </c>
      <c r="P28" s="69">
        <f t="shared" si="7"/>
        <v>0</v>
      </c>
      <c r="Q28" s="69">
        <f t="shared" si="7"/>
        <v>0</v>
      </c>
    </row>
    <row r="29" spans="1:17" s="23" customFormat="1" ht="34.5" customHeight="1" x14ac:dyDescent="0.25">
      <c r="A29" s="184" t="s">
        <v>89</v>
      </c>
      <c r="B29" s="187" t="s">
        <v>169</v>
      </c>
      <c r="C29" s="190" t="s">
        <v>175</v>
      </c>
      <c r="D29" s="49" t="s">
        <v>44</v>
      </c>
      <c r="E29" s="56">
        <f>E30+E31+E32+E33</f>
        <v>0</v>
      </c>
      <c r="F29" s="56">
        <f t="shared" ref="F29:Q29" si="8">F30+F31+F32+F33</f>
        <v>0</v>
      </c>
      <c r="G29" s="56">
        <f t="shared" si="8"/>
        <v>0</v>
      </c>
      <c r="H29" s="61">
        <f t="shared" si="8"/>
        <v>0</v>
      </c>
      <c r="I29" s="56">
        <f t="shared" si="8"/>
        <v>0</v>
      </c>
      <c r="J29" s="56">
        <f t="shared" si="8"/>
        <v>0</v>
      </c>
      <c r="K29" s="56">
        <f t="shared" si="8"/>
        <v>0</v>
      </c>
      <c r="L29" s="56">
        <f t="shared" si="8"/>
        <v>0</v>
      </c>
      <c r="M29" s="56">
        <f t="shared" si="8"/>
        <v>0</v>
      </c>
      <c r="N29" s="56">
        <f t="shared" si="8"/>
        <v>0</v>
      </c>
      <c r="O29" s="56">
        <f t="shared" si="8"/>
        <v>0</v>
      </c>
      <c r="P29" s="56">
        <f t="shared" si="8"/>
        <v>0</v>
      </c>
      <c r="Q29" s="56">
        <f t="shared" si="8"/>
        <v>0</v>
      </c>
    </row>
    <row r="30" spans="1:17" s="23" customFormat="1" ht="34.5" customHeight="1" x14ac:dyDescent="0.25">
      <c r="A30" s="185"/>
      <c r="B30" s="188"/>
      <c r="C30" s="191"/>
      <c r="D30" s="50" t="s">
        <v>20</v>
      </c>
      <c r="E30" s="56">
        <f t="shared" si="3"/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</row>
    <row r="31" spans="1:17" s="23" customFormat="1" ht="34.5" customHeight="1" x14ac:dyDescent="0.25">
      <c r="A31" s="185"/>
      <c r="B31" s="188"/>
      <c r="C31" s="191"/>
      <c r="D31" s="50" t="s">
        <v>21</v>
      </c>
      <c r="E31" s="56">
        <f t="shared" si="3"/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</row>
    <row r="32" spans="1:17" s="23" customFormat="1" ht="34.5" customHeight="1" x14ac:dyDescent="0.25">
      <c r="A32" s="185"/>
      <c r="B32" s="188"/>
      <c r="C32" s="191"/>
      <c r="D32" s="50" t="s">
        <v>22</v>
      </c>
      <c r="E32" s="56">
        <f t="shared" si="3"/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</row>
    <row r="33" spans="1:17" s="23" customFormat="1" ht="34.5" customHeight="1" x14ac:dyDescent="0.25">
      <c r="A33" s="186"/>
      <c r="B33" s="189"/>
      <c r="C33" s="192"/>
      <c r="D33" s="50" t="s">
        <v>23</v>
      </c>
      <c r="E33" s="56">
        <f t="shared" si="3"/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</row>
    <row r="34" spans="1:17" s="23" customFormat="1" ht="32.25" customHeight="1" x14ac:dyDescent="0.25">
      <c r="A34" s="184" t="s">
        <v>90</v>
      </c>
      <c r="B34" s="187" t="s">
        <v>250</v>
      </c>
      <c r="C34" s="190" t="s">
        <v>175</v>
      </c>
      <c r="D34" s="49" t="s">
        <v>44</v>
      </c>
      <c r="E34" s="56">
        <f>E35+E36+E37+E38</f>
        <v>0</v>
      </c>
      <c r="F34" s="56">
        <f t="shared" ref="F34:Q34" si="9">F35+F36+F37+F38</f>
        <v>0</v>
      </c>
      <c r="G34" s="56">
        <f t="shared" si="9"/>
        <v>0</v>
      </c>
      <c r="H34" s="61">
        <f t="shared" si="9"/>
        <v>0</v>
      </c>
      <c r="I34" s="56">
        <f t="shared" si="9"/>
        <v>0</v>
      </c>
      <c r="J34" s="56">
        <f t="shared" si="9"/>
        <v>0</v>
      </c>
      <c r="K34" s="56">
        <f t="shared" si="9"/>
        <v>0</v>
      </c>
      <c r="L34" s="56">
        <f t="shared" si="9"/>
        <v>0</v>
      </c>
      <c r="M34" s="56">
        <f t="shared" si="9"/>
        <v>0</v>
      </c>
      <c r="N34" s="56">
        <f t="shared" si="9"/>
        <v>0</v>
      </c>
      <c r="O34" s="56">
        <f t="shared" si="9"/>
        <v>0</v>
      </c>
      <c r="P34" s="56">
        <f t="shared" si="9"/>
        <v>0</v>
      </c>
      <c r="Q34" s="56">
        <f t="shared" si="9"/>
        <v>0</v>
      </c>
    </row>
    <row r="35" spans="1:17" s="23" customFormat="1" ht="32.25" customHeight="1" x14ac:dyDescent="0.25">
      <c r="A35" s="185"/>
      <c r="B35" s="188"/>
      <c r="C35" s="191"/>
      <c r="D35" s="50" t="s">
        <v>20</v>
      </c>
      <c r="E35" s="56">
        <f t="shared" si="3"/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</row>
    <row r="36" spans="1:17" s="23" customFormat="1" ht="32.25" customHeight="1" x14ac:dyDescent="0.25">
      <c r="A36" s="185"/>
      <c r="B36" s="188"/>
      <c r="C36" s="191"/>
      <c r="D36" s="50" t="s">
        <v>21</v>
      </c>
      <c r="E36" s="56">
        <f t="shared" si="3"/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</row>
    <row r="37" spans="1:17" s="23" customFormat="1" ht="32.25" customHeight="1" x14ac:dyDescent="0.25">
      <c r="A37" s="185"/>
      <c r="B37" s="188"/>
      <c r="C37" s="191"/>
      <c r="D37" s="50" t="s">
        <v>22</v>
      </c>
      <c r="E37" s="56">
        <f t="shared" si="3"/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</row>
    <row r="38" spans="1:17" s="23" customFormat="1" ht="32.25" customHeight="1" x14ac:dyDescent="0.25">
      <c r="A38" s="186"/>
      <c r="B38" s="189"/>
      <c r="C38" s="192"/>
      <c r="D38" s="50" t="s">
        <v>23</v>
      </c>
      <c r="E38" s="56">
        <f t="shared" si="3"/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</row>
    <row r="39" spans="1:17" s="23" customFormat="1" ht="32.25" customHeight="1" x14ac:dyDescent="0.25">
      <c r="A39" s="184" t="s">
        <v>91</v>
      </c>
      <c r="B39" s="187" t="s">
        <v>170</v>
      </c>
      <c r="C39" s="190" t="s">
        <v>175</v>
      </c>
      <c r="D39" s="49" t="s">
        <v>44</v>
      </c>
      <c r="E39" s="56">
        <f>E40+E41+E42+E43</f>
        <v>0</v>
      </c>
      <c r="F39" s="56">
        <f t="shared" ref="F39:Q39" si="10">F40+F41+F42+F43</f>
        <v>0</v>
      </c>
      <c r="G39" s="56">
        <f t="shared" si="10"/>
        <v>0</v>
      </c>
      <c r="H39" s="61">
        <f t="shared" si="10"/>
        <v>0</v>
      </c>
      <c r="I39" s="56">
        <f t="shared" si="10"/>
        <v>0</v>
      </c>
      <c r="J39" s="56">
        <f t="shared" si="10"/>
        <v>0</v>
      </c>
      <c r="K39" s="56">
        <f t="shared" si="10"/>
        <v>0</v>
      </c>
      <c r="L39" s="56">
        <f t="shared" si="10"/>
        <v>0</v>
      </c>
      <c r="M39" s="56">
        <f t="shared" si="10"/>
        <v>0</v>
      </c>
      <c r="N39" s="56">
        <f t="shared" si="10"/>
        <v>0</v>
      </c>
      <c r="O39" s="56">
        <f t="shared" si="10"/>
        <v>0</v>
      </c>
      <c r="P39" s="56">
        <f t="shared" si="10"/>
        <v>0</v>
      </c>
      <c r="Q39" s="56">
        <f t="shared" si="10"/>
        <v>0</v>
      </c>
    </row>
    <row r="40" spans="1:17" s="23" customFormat="1" ht="32.25" customHeight="1" x14ac:dyDescent="0.25">
      <c r="A40" s="185"/>
      <c r="B40" s="188"/>
      <c r="C40" s="191"/>
      <c r="D40" s="50" t="s">
        <v>20</v>
      </c>
      <c r="E40" s="56">
        <f t="shared" si="3"/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</row>
    <row r="41" spans="1:17" s="23" customFormat="1" ht="32.25" customHeight="1" x14ac:dyDescent="0.25">
      <c r="A41" s="185"/>
      <c r="B41" s="188"/>
      <c r="C41" s="191"/>
      <c r="D41" s="50" t="s">
        <v>21</v>
      </c>
      <c r="E41" s="56">
        <f t="shared" si="3"/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</row>
    <row r="42" spans="1:17" s="23" customFormat="1" ht="32.25" customHeight="1" x14ac:dyDescent="0.25">
      <c r="A42" s="185"/>
      <c r="B42" s="188"/>
      <c r="C42" s="191"/>
      <c r="D42" s="50" t="s">
        <v>22</v>
      </c>
      <c r="E42" s="56">
        <f t="shared" si="3"/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</row>
    <row r="43" spans="1:17" s="23" customFormat="1" ht="32.25" customHeight="1" x14ac:dyDescent="0.25">
      <c r="A43" s="186"/>
      <c r="B43" s="189"/>
      <c r="C43" s="192"/>
      <c r="D43" s="50" t="s">
        <v>23</v>
      </c>
      <c r="E43" s="56">
        <f t="shared" si="3"/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</row>
    <row r="44" spans="1:17" s="23" customFormat="1" ht="32.25" customHeight="1" x14ac:dyDescent="0.25">
      <c r="A44" s="184" t="s">
        <v>92</v>
      </c>
      <c r="B44" s="187" t="s">
        <v>171</v>
      </c>
      <c r="C44" s="190" t="s">
        <v>175</v>
      </c>
      <c r="D44" s="49" t="s">
        <v>44</v>
      </c>
      <c r="E44" s="56">
        <f>E45+E46+E47+E48</f>
        <v>41101747.039999999</v>
      </c>
      <c r="F44" s="56">
        <f t="shared" ref="F44:Q44" si="11">F45+F46+F47+F48</f>
        <v>177897.24</v>
      </c>
      <c r="G44" s="56">
        <f t="shared" si="11"/>
        <v>9293552.0800000001</v>
      </c>
      <c r="H44" s="61">
        <f t="shared" si="11"/>
        <v>9049565.8800000008</v>
      </c>
      <c r="I44" s="56">
        <f t="shared" si="11"/>
        <v>9572236.3200000003</v>
      </c>
      <c r="J44" s="56">
        <f t="shared" si="11"/>
        <v>6504247.7599999998</v>
      </c>
      <c r="K44" s="56">
        <f t="shared" si="11"/>
        <v>6504247.7599999998</v>
      </c>
      <c r="L44" s="56">
        <f t="shared" si="11"/>
        <v>0</v>
      </c>
      <c r="M44" s="56">
        <f t="shared" si="11"/>
        <v>0</v>
      </c>
      <c r="N44" s="56">
        <f t="shared" si="11"/>
        <v>0</v>
      </c>
      <c r="O44" s="56">
        <f t="shared" si="11"/>
        <v>0</v>
      </c>
      <c r="P44" s="56">
        <f t="shared" si="11"/>
        <v>0</v>
      </c>
      <c r="Q44" s="56">
        <f t="shared" si="11"/>
        <v>0</v>
      </c>
    </row>
    <row r="45" spans="1:17" s="23" customFormat="1" ht="32.25" customHeight="1" x14ac:dyDescent="0.25">
      <c r="A45" s="185"/>
      <c r="B45" s="188"/>
      <c r="C45" s="191"/>
      <c r="D45" s="50" t="s">
        <v>20</v>
      </c>
      <c r="E45" s="56">
        <f t="shared" si="3"/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</row>
    <row r="46" spans="1:17" s="23" customFormat="1" ht="32.25" customHeight="1" x14ac:dyDescent="0.25">
      <c r="A46" s="185"/>
      <c r="B46" s="188"/>
      <c r="C46" s="191"/>
      <c r="D46" s="50" t="s">
        <v>21</v>
      </c>
      <c r="E46" s="56">
        <f t="shared" si="3"/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</row>
    <row r="47" spans="1:17" s="23" customFormat="1" ht="32.25" customHeight="1" x14ac:dyDescent="0.25">
      <c r="A47" s="185"/>
      <c r="B47" s="188"/>
      <c r="C47" s="191"/>
      <c r="D47" s="50" t="s">
        <v>22</v>
      </c>
      <c r="E47" s="56">
        <f t="shared" si="3"/>
        <v>41101747.039999999</v>
      </c>
      <c r="F47" s="69">
        <v>177897.24</v>
      </c>
      <c r="G47" s="69">
        <v>9293552.0800000001</v>
      </c>
      <c r="H47" s="69">
        <v>9049565.8800000008</v>
      </c>
      <c r="I47" s="69">
        <v>9572236.3200000003</v>
      </c>
      <c r="J47" s="69">
        <v>6504247.7599999998</v>
      </c>
      <c r="K47" s="69">
        <v>6504247.7599999998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</row>
    <row r="48" spans="1:17" s="23" customFormat="1" ht="32.25" customHeight="1" x14ac:dyDescent="0.25">
      <c r="A48" s="186"/>
      <c r="B48" s="189"/>
      <c r="C48" s="192"/>
      <c r="D48" s="50" t="s">
        <v>23</v>
      </c>
      <c r="E48" s="56">
        <f t="shared" si="3"/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</row>
    <row r="49" spans="1:17" s="16" customFormat="1" ht="32.25" customHeight="1" x14ac:dyDescent="0.25">
      <c r="A49" s="166"/>
      <c r="B49" s="169" t="s">
        <v>113</v>
      </c>
      <c r="C49" s="172"/>
      <c r="D49" s="51" t="s">
        <v>44</v>
      </c>
      <c r="E49" s="58">
        <f>E50+E51+E52+E53</f>
        <v>4555496886.3200006</v>
      </c>
      <c r="F49" s="58">
        <f t="shared" ref="F49:Q49" si="12">F50+F51+F52+F53</f>
        <v>607909698.12</v>
      </c>
      <c r="G49" s="58">
        <f t="shared" si="12"/>
        <v>677461944.15999997</v>
      </c>
      <c r="H49" s="62">
        <f t="shared" si="12"/>
        <v>735392474.09000003</v>
      </c>
      <c r="I49" s="58">
        <f t="shared" si="12"/>
        <v>716580039.95000005</v>
      </c>
      <c r="J49" s="58">
        <f t="shared" si="12"/>
        <v>690603850</v>
      </c>
      <c r="K49" s="58">
        <f t="shared" si="12"/>
        <v>689952440</v>
      </c>
      <c r="L49" s="58">
        <f t="shared" si="12"/>
        <v>72932740</v>
      </c>
      <c r="M49" s="58">
        <f t="shared" si="12"/>
        <v>72932740</v>
      </c>
      <c r="N49" s="58">
        <f t="shared" si="12"/>
        <v>72932740</v>
      </c>
      <c r="O49" s="58">
        <f t="shared" si="12"/>
        <v>72932740</v>
      </c>
      <c r="P49" s="58">
        <f t="shared" si="12"/>
        <v>72932740</v>
      </c>
      <c r="Q49" s="58">
        <f t="shared" si="12"/>
        <v>72932740</v>
      </c>
    </row>
    <row r="50" spans="1:17" s="16" customFormat="1" ht="32.25" customHeight="1" x14ac:dyDescent="0.25">
      <c r="A50" s="167"/>
      <c r="B50" s="170"/>
      <c r="C50" s="173"/>
      <c r="D50" s="52" t="s">
        <v>20</v>
      </c>
      <c r="E50" s="58">
        <f t="shared" si="3"/>
        <v>84753437.780000001</v>
      </c>
      <c r="F50" s="55">
        <f>F10+F25+F30+F35+F40+F45</f>
        <v>0</v>
      </c>
      <c r="G50" s="55">
        <f t="shared" ref="G50:Q50" si="13">G10+G25+G30+G35+G40+G45</f>
        <v>5509237.7800000003</v>
      </c>
      <c r="H50" s="55">
        <f t="shared" si="13"/>
        <v>17996800</v>
      </c>
      <c r="I50" s="55">
        <f t="shared" si="13"/>
        <v>20426600</v>
      </c>
      <c r="J50" s="55">
        <f t="shared" si="13"/>
        <v>20020800</v>
      </c>
      <c r="K50" s="55">
        <f t="shared" si="13"/>
        <v>20800000</v>
      </c>
      <c r="L50" s="55">
        <f t="shared" si="13"/>
        <v>0</v>
      </c>
      <c r="M50" s="55">
        <f t="shared" si="13"/>
        <v>0</v>
      </c>
      <c r="N50" s="55">
        <f t="shared" si="13"/>
        <v>0</v>
      </c>
      <c r="O50" s="55">
        <f t="shared" si="13"/>
        <v>0</v>
      </c>
      <c r="P50" s="55">
        <f t="shared" si="13"/>
        <v>0</v>
      </c>
      <c r="Q50" s="55">
        <f t="shared" si="13"/>
        <v>0</v>
      </c>
    </row>
    <row r="51" spans="1:17" s="16" customFormat="1" ht="32.25" customHeight="1" x14ac:dyDescent="0.25">
      <c r="A51" s="167"/>
      <c r="B51" s="170"/>
      <c r="C51" s="173"/>
      <c r="D51" s="52" t="s">
        <v>21</v>
      </c>
      <c r="E51" s="58">
        <f t="shared" si="3"/>
        <v>3416098862.2200003</v>
      </c>
      <c r="F51" s="55">
        <f>F11+F26+F31+F36+F41+F46</f>
        <v>492320000</v>
      </c>
      <c r="G51" s="55">
        <f t="shared" ref="G51:Q51" si="14">G11+G26+G31+G36+G41+G46</f>
        <v>551803462.22000003</v>
      </c>
      <c r="H51" s="55">
        <f t="shared" si="14"/>
        <v>582970900</v>
      </c>
      <c r="I51" s="55">
        <f t="shared" si="14"/>
        <v>596753600</v>
      </c>
      <c r="J51" s="55">
        <f t="shared" si="14"/>
        <v>596031200</v>
      </c>
      <c r="K51" s="55">
        <f t="shared" si="14"/>
        <v>596219700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55">
        <f t="shared" si="14"/>
        <v>0</v>
      </c>
    </row>
    <row r="52" spans="1:17" s="16" customFormat="1" ht="32.25" customHeight="1" x14ac:dyDescent="0.25">
      <c r="A52" s="167"/>
      <c r="B52" s="170"/>
      <c r="C52" s="173"/>
      <c r="D52" s="52" t="s">
        <v>22</v>
      </c>
      <c r="E52" s="58">
        <f t="shared" si="3"/>
        <v>1054644586.3199999</v>
      </c>
      <c r="F52" s="55">
        <f>F12+F27+F32+F37+F42+F47</f>
        <v>115589698.11999999</v>
      </c>
      <c r="G52" s="55">
        <f t="shared" ref="G52:Q52" si="15">G12+G27+G32+G37+G42+G47</f>
        <v>120149244.16</v>
      </c>
      <c r="H52" s="55">
        <f t="shared" si="15"/>
        <v>134424774.09</v>
      </c>
      <c r="I52" s="55">
        <f t="shared" si="15"/>
        <v>99399839.949999988</v>
      </c>
      <c r="J52" s="55">
        <f t="shared" si="15"/>
        <v>74551850</v>
      </c>
      <c r="K52" s="55">
        <f t="shared" si="15"/>
        <v>72932740</v>
      </c>
      <c r="L52" s="55">
        <f t="shared" si="15"/>
        <v>72932740</v>
      </c>
      <c r="M52" s="55">
        <f t="shared" si="15"/>
        <v>72932740</v>
      </c>
      <c r="N52" s="55">
        <f t="shared" si="15"/>
        <v>72932740</v>
      </c>
      <c r="O52" s="55">
        <f t="shared" si="15"/>
        <v>72932740</v>
      </c>
      <c r="P52" s="55">
        <f t="shared" si="15"/>
        <v>72932740</v>
      </c>
      <c r="Q52" s="55">
        <f t="shared" si="15"/>
        <v>72932740</v>
      </c>
    </row>
    <row r="53" spans="1:17" s="16" customFormat="1" ht="33.75" customHeight="1" x14ac:dyDescent="0.25">
      <c r="A53" s="168"/>
      <c r="B53" s="171"/>
      <c r="C53" s="174"/>
      <c r="D53" s="52" t="s">
        <v>23</v>
      </c>
      <c r="E53" s="59">
        <f t="shared" si="3"/>
        <v>0</v>
      </c>
      <c r="F53" s="55">
        <f>F13+F28+F33+F38+F43+F48</f>
        <v>0</v>
      </c>
      <c r="G53" s="55">
        <f t="shared" ref="G53:Q53" si="16">G13+G28+G33+G38+G43+G48</f>
        <v>0</v>
      </c>
      <c r="H53" s="55">
        <f t="shared" si="16"/>
        <v>0</v>
      </c>
      <c r="I53" s="55">
        <f t="shared" si="16"/>
        <v>0</v>
      </c>
      <c r="J53" s="55">
        <f t="shared" si="16"/>
        <v>0</v>
      </c>
      <c r="K53" s="55">
        <f t="shared" si="16"/>
        <v>0</v>
      </c>
      <c r="L53" s="55">
        <f t="shared" si="16"/>
        <v>0</v>
      </c>
      <c r="M53" s="55">
        <f t="shared" si="16"/>
        <v>0</v>
      </c>
      <c r="N53" s="55">
        <f t="shared" si="16"/>
        <v>0</v>
      </c>
      <c r="O53" s="55">
        <f t="shared" si="16"/>
        <v>0</v>
      </c>
      <c r="P53" s="55">
        <f t="shared" si="16"/>
        <v>0</v>
      </c>
      <c r="Q53" s="55">
        <f t="shared" si="16"/>
        <v>0</v>
      </c>
    </row>
    <row r="54" spans="1:17" s="16" customFormat="1" ht="24" customHeight="1" x14ac:dyDescent="0.25">
      <c r="A54" s="193" t="s">
        <v>176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</row>
    <row r="55" spans="1:17" s="23" customFormat="1" ht="31.5" customHeight="1" x14ac:dyDescent="0.25">
      <c r="A55" s="184" t="s">
        <v>31</v>
      </c>
      <c r="B55" s="187" t="s">
        <v>251</v>
      </c>
      <c r="C55" s="190" t="s">
        <v>175</v>
      </c>
      <c r="D55" s="49" t="s">
        <v>44</v>
      </c>
      <c r="E55" s="56">
        <f>E56+E57+E58+E59</f>
        <v>0</v>
      </c>
      <c r="F55" s="56">
        <f t="shared" ref="F55:Q55" si="17">F59+F58+F57+F56</f>
        <v>0</v>
      </c>
      <c r="G55" s="56">
        <f t="shared" si="17"/>
        <v>0</v>
      </c>
      <c r="H55" s="61">
        <f t="shared" si="17"/>
        <v>0</v>
      </c>
      <c r="I55" s="56">
        <f t="shared" si="17"/>
        <v>0</v>
      </c>
      <c r="J55" s="56">
        <f t="shared" si="17"/>
        <v>0</v>
      </c>
      <c r="K55" s="56">
        <f t="shared" si="17"/>
        <v>0</v>
      </c>
      <c r="L55" s="56">
        <f t="shared" si="17"/>
        <v>0</v>
      </c>
      <c r="M55" s="56">
        <f t="shared" si="17"/>
        <v>0</v>
      </c>
      <c r="N55" s="56">
        <f t="shared" si="17"/>
        <v>0</v>
      </c>
      <c r="O55" s="56">
        <f t="shared" si="17"/>
        <v>0</v>
      </c>
      <c r="P55" s="56">
        <f t="shared" si="17"/>
        <v>0</v>
      </c>
      <c r="Q55" s="56">
        <f t="shared" si="17"/>
        <v>0</v>
      </c>
    </row>
    <row r="56" spans="1:17" s="23" customFormat="1" ht="31.5" customHeight="1" x14ac:dyDescent="0.25">
      <c r="A56" s="185"/>
      <c r="B56" s="188"/>
      <c r="C56" s="191"/>
      <c r="D56" s="50" t="s">
        <v>20</v>
      </c>
      <c r="E56" s="57">
        <f>F56+G56+H56+I56+J56+K56+L56+M56+N56+O56+P56+Q56</f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</row>
    <row r="57" spans="1:17" s="23" customFormat="1" ht="31.5" customHeight="1" x14ac:dyDescent="0.25">
      <c r="A57" s="185"/>
      <c r="B57" s="188"/>
      <c r="C57" s="191"/>
      <c r="D57" s="50" t="s">
        <v>21</v>
      </c>
      <c r="E57" s="57">
        <f>F57+G57+H57+I57+J57+K57+L57+M57+N57+O57+P57+Q57</f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</row>
    <row r="58" spans="1:17" s="23" customFormat="1" ht="31.5" customHeight="1" x14ac:dyDescent="0.25">
      <c r="A58" s="185"/>
      <c r="B58" s="188"/>
      <c r="C58" s="191"/>
      <c r="D58" s="50" t="s">
        <v>22</v>
      </c>
      <c r="E58" s="57">
        <f>F58+G58+H58+I58+J58+K58+L58+M58+N58+O58+P58+Q58</f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</row>
    <row r="59" spans="1:17" s="23" customFormat="1" ht="31.5" customHeight="1" x14ac:dyDescent="0.25">
      <c r="A59" s="186"/>
      <c r="B59" s="189"/>
      <c r="C59" s="192"/>
      <c r="D59" s="50" t="s">
        <v>23</v>
      </c>
      <c r="E59" s="57">
        <f>F59+G59+H59+I59+J59+K59+L59+M59+N59+O59+P59+Q59</f>
        <v>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</row>
    <row r="60" spans="1:17" s="16" customFormat="1" ht="32.25" customHeight="1" x14ac:dyDescent="0.25">
      <c r="A60" s="166"/>
      <c r="B60" s="169" t="s">
        <v>114</v>
      </c>
      <c r="C60" s="172"/>
      <c r="D60" s="51" t="s">
        <v>44</v>
      </c>
      <c r="E60" s="58">
        <f>E61+E62+E63+E64</f>
        <v>0</v>
      </c>
      <c r="F60" s="58">
        <f t="shared" ref="F60:Q60" si="18">F64+F63+F62+F61</f>
        <v>0</v>
      </c>
      <c r="G60" s="58">
        <f t="shared" si="18"/>
        <v>0</v>
      </c>
      <c r="H60" s="62">
        <f t="shared" si="18"/>
        <v>0</v>
      </c>
      <c r="I60" s="58">
        <f t="shared" si="18"/>
        <v>0</v>
      </c>
      <c r="J60" s="58">
        <f t="shared" si="18"/>
        <v>0</v>
      </c>
      <c r="K60" s="58">
        <f t="shared" si="18"/>
        <v>0</v>
      </c>
      <c r="L60" s="58">
        <f t="shared" si="18"/>
        <v>0</v>
      </c>
      <c r="M60" s="58">
        <f t="shared" si="18"/>
        <v>0</v>
      </c>
      <c r="N60" s="58">
        <f t="shared" si="18"/>
        <v>0</v>
      </c>
      <c r="O60" s="58">
        <f t="shared" si="18"/>
        <v>0</v>
      </c>
      <c r="P60" s="58">
        <f t="shared" si="18"/>
        <v>0</v>
      </c>
      <c r="Q60" s="58">
        <f t="shared" si="18"/>
        <v>0</v>
      </c>
    </row>
    <row r="61" spans="1:17" s="16" customFormat="1" ht="32.25" customHeight="1" x14ac:dyDescent="0.25">
      <c r="A61" s="167"/>
      <c r="B61" s="170"/>
      <c r="C61" s="173"/>
      <c r="D61" s="52" t="s">
        <v>20</v>
      </c>
      <c r="E61" s="58">
        <f>F61+G61+H61+I61+J61+K61+L61+M61+N61+O61+P61+Q61</f>
        <v>0</v>
      </c>
      <c r="F61" s="55">
        <f>F56</f>
        <v>0</v>
      </c>
      <c r="G61" s="55">
        <f t="shared" ref="G61:Q61" si="19">G56</f>
        <v>0</v>
      </c>
      <c r="H61" s="55">
        <f t="shared" si="19"/>
        <v>0</v>
      </c>
      <c r="I61" s="55">
        <f t="shared" si="19"/>
        <v>0</v>
      </c>
      <c r="J61" s="55">
        <f t="shared" si="19"/>
        <v>0</v>
      </c>
      <c r="K61" s="55">
        <f t="shared" si="19"/>
        <v>0</v>
      </c>
      <c r="L61" s="55">
        <f t="shared" si="19"/>
        <v>0</v>
      </c>
      <c r="M61" s="55">
        <f t="shared" si="19"/>
        <v>0</v>
      </c>
      <c r="N61" s="55">
        <f t="shared" si="19"/>
        <v>0</v>
      </c>
      <c r="O61" s="55">
        <f t="shared" si="19"/>
        <v>0</v>
      </c>
      <c r="P61" s="55">
        <f t="shared" si="19"/>
        <v>0</v>
      </c>
      <c r="Q61" s="55">
        <f t="shared" si="19"/>
        <v>0</v>
      </c>
    </row>
    <row r="62" spans="1:17" s="16" customFormat="1" ht="32.25" customHeight="1" x14ac:dyDescent="0.25">
      <c r="A62" s="167"/>
      <c r="B62" s="170"/>
      <c r="C62" s="173"/>
      <c r="D62" s="52" t="s">
        <v>21</v>
      </c>
      <c r="E62" s="58">
        <f>F62+G62+H62+I62+J62+K62+L62+M62+N62+O62+P62+Q62</f>
        <v>0</v>
      </c>
      <c r="F62" s="55">
        <f>F57</f>
        <v>0</v>
      </c>
      <c r="G62" s="55">
        <f t="shared" ref="G62:Q62" si="20">G57</f>
        <v>0</v>
      </c>
      <c r="H62" s="55">
        <f t="shared" si="20"/>
        <v>0</v>
      </c>
      <c r="I62" s="55">
        <f t="shared" si="20"/>
        <v>0</v>
      </c>
      <c r="J62" s="55">
        <f t="shared" si="20"/>
        <v>0</v>
      </c>
      <c r="K62" s="55">
        <f t="shared" si="20"/>
        <v>0</v>
      </c>
      <c r="L62" s="55">
        <f t="shared" si="20"/>
        <v>0</v>
      </c>
      <c r="M62" s="55">
        <f t="shared" si="20"/>
        <v>0</v>
      </c>
      <c r="N62" s="55">
        <f t="shared" si="20"/>
        <v>0</v>
      </c>
      <c r="O62" s="55">
        <f t="shared" si="20"/>
        <v>0</v>
      </c>
      <c r="P62" s="55">
        <f t="shared" si="20"/>
        <v>0</v>
      </c>
      <c r="Q62" s="55">
        <f t="shared" si="20"/>
        <v>0</v>
      </c>
    </row>
    <row r="63" spans="1:17" s="16" customFormat="1" ht="32.25" customHeight="1" x14ac:dyDescent="0.25">
      <c r="A63" s="167"/>
      <c r="B63" s="170"/>
      <c r="C63" s="173"/>
      <c r="D63" s="52" t="s">
        <v>22</v>
      </c>
      <c r="E63" s="58">
        <f>F63+G63+H63+I63+J63+K63+L63+M63+N63+O63+P63+Q63</f>
        <v>0</v>
      </c>
      <c r="F63" s="55">
        <f>F58</f>
        <v>0</v>
      </c>
      <c r="G63" s="55">
        <f t="shared" ref="G63:Q63" si="21">G58</f>
        <v>0</v>
      </c>
      <c r="H63" s="55">
        <f t="shared" si="21"/>
        <v>0</v>
      </c>
      <c r="I63" s="55">
        <f t="shared" si="21"/>
        <v>0</v>
      </c>
      <c r="J63" s="55">
        <f t="shared" si="21"/>
        <v>0</v>
      </c>
      <c r="K63" s="55">
        <f t="shared" si="21"/>
        <v>0</v>
      </c>
      <c r="L63" s="55">
        <f t="shared" si="21"/>
        <v>0</v>
      </c>
      <c r="M63" s="55">
        <f t="shared" si="21"/>
        <v>0</v>
      </c>
      <c r="N63" s="55">
        <f t="shared" si="21"/>
        <v>0</v>
      </c>
      <c r="O63" s="55">
        <f t="shared" si="21"/>
        <v>0</v>
      </c>
      <c r="P63" s="55">
        <f t="shared" si="21"/>
        <v>0</v>
      </c>
      <c r="Q63" s="55">
        <f t="shared" si="21"/>
        <v>0</v>
      </c>
    </row>
    <row r="64" spans="1:17" s="16" customFormat="1" ht="33.75" customHeight="1" x14ac:dyDescent="0.25">
      <c r="A64" s="168"/>
      <c r="B64" s="171"/>
      <c r="C64" s="174"/>
      <c r="D64" s="52" t="s">
        <v>23</v>
      </c>
      <c r="E64" s="58">
        <f>F64+G64+H64+I64+J64+K64+L64+M64+N64+O64+P64+Q64</f>
        <v>0</v>
      </c>
      <c r="F64" s="55">
        <f>F59</f>
        <v>0</v>
      </c>
      <c r="G64" s="55">
        <f t="shared" ref="G64:Q64" si="22">G59</f>
        <v>0</v>
      </c>
      <c r="H64" s="55">
        <f t="shared" si="22"/>
        <v>0</v>
      </c>
      <c r="I64" s="55">
        <f t="shared" si="22"/>
        <v>0</v>
      </c>
      <c r="J64" s="55">
        <f t="shared" si="22"/>
        <v>0</v>
      </c>
      <c r="K64" s="55">
        <f t="shared" si="22"/>
        <v>0</v>
      </c>
      <c r="L64" s="55">
        <f t="shared" si="22"/>
        <v>0</v>
      </c>
      <c r="M64" s="55">
        <f t="shared" si="22"/>
        <v>0</v>
      </c>
      <c r="N64" s="55">
        <f t="shared" si="22"/>
        <v>0</v>
      </c>
      <c r="O64" s="55">
        <f t="shared" si="22"/>
        <v>0</v>
      </c>
      <c r="P64" s="55">
        <f t="shared" si="22"/>
        <v>0</v>
      </c>
      <c r="Q64" s="55">
        <f t="shared" si="22"/>
        <v>0</v>
      </c>
    </row>
    <row r="65" spans="1:17" s="16" customFormat="1" ht="23.25" customHeight="1" x14ac:dyDescent="0.25">
      <c r="A65" s="193" t="s">
        <v>178</v>
      </c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</row>
    <row r="66" spans="1:17" s="23" customFormat="1" ht="31.5" customHeight="1" x14ac:dyDescent="0.25">
      <c r="A66" s="184" t="s">
        <v>181</v>
      </c>
      <c r="B66" s="187" t="s">
        <v>252</v>
      </c>
      <c r="C66" s="190" t="s">
        <v>175</v>
      </c>
      <c r="D66" s="49" t="s">
        <v>44</v>
      </c>
      <c r="E66" s="56">
        <f>E67+E68+E69+E70</f>
        <v>44465069.069999993</v>
      </c>
      <c r="F66" s="56">
        <f t="shared" ref="F66:Q66" si="23">F70+F69+F68+F67</f>
        <v>9944024.4800000004</v>
      </c>
      <c r="G66" s="56">
        <f t="shared" si="23"/>
        <v>21151722.149999999</v>
      </c>
      <c r="H66" s="61">
        <f t="shared" si="23"/>
        <v>12969322.439999999</v>
      </c>
      <c r="I66" s="56">
        <f t="shared" si="23"/>
        <v>400000</v>
      </c>
      <c r="J66" s="56">
        <f t="shared" si="23"/>
        <v>0</v>
      </c>
      <c r="K66" s="56">
        <f t="shared" si="23"/>
        <v>0</v>
      </c>
      <c r="L66" s="56">
        <f t="shared" si="23"/>
        <v>0</v>
      </c>
      <c r="M66" s="56">
        <f t="shared" si="23"/>
        <v>0</v>
      </c>
      <c r="N66" s="56">
        <f t="shared" si="23"/>
        <v>0</v>
      </c>
      <c r="O66" s="56">
        <f t="shared" si="23"/>
        <v>0</v>
      </c>
      <c r="P66" s="56">
        <f t="shared" si="23"/>
        <v>0</v>
      </c>
      <c r="Q66" s="56">
        <f t="shared" si="23"/>
        <v>0</v>
      </c>
    </row>
    <row r="67" spans="1:17" s="23" customFormat="1" ht="31.5" customHeight="1" x14ac:dyDescent="0.25">
      <c r="A67" s="185"/>
      <c r="B67" s="188"/>
      <c r="C67" s="191"/>
      <c r="D67" s="50" t="s">
        <v>20</v>
      </c>
      <c r="E67" s="57">
        <f>F67+G67+H67+I67+J67+K67+L67+M67+N67+O67+P67+Q67</f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</row>
    <row r="68" spans="1:17" s="23" customFormat="1" ht="31.5" customHeight="1" x14ac:dyDescent="0.25">
      <c r="A68" s="185"/>
      <c r="B68" s="188"/>
      <c r="C68" s="191"/>
      <c r="D68" s="50" t="s">
        <v>21</v>
      </c>
      <c r="E68" s="57">
        <f>F68+G68+H68+I68+J68+K68+L68+M68+N68+O68+P68+Q68</f>
        <v>5355674.84</v>
      </c>
      <c r="F68" s="69">
        <v>200000</v>
      </c>
      <c r="G68" s="69">
        <v>2296444.84</v>
      </c>
      <c r="H68" s="69">
        <v>2459230</v>
      </c>
      <c r="I68" s="69">
        <v>400000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</row>
    <row r="69" spans="1:17" s="23" customFormat="1" ht="31.5" customHeight="1" x14ac:dyDescent="0.25">
      <c r="A69" s="185"/>
      <c r="B69" s="188"/>
      <c r="C69" s="191"/>
      <c r="D69" s="50" t="s">
        <v>22</v>
      </c>
      <c r="E69" s="57">
        <f>F69+G69+H69+I69+J69+K69+L69+M69+N69+O69+P69+Q69</f>
        <v>39109394.229999997</v>
      </c>
      <c r="F69" s="69">
        <v>9744024.4800000004</v>
      </c>
      <c r="G69" s="69">
        <v>18855277.309999999</v>
      </c>
      <c r="H69" s="69">
        <v>10510092.439999999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</row>
    <row r="70" spans="1:17" s="23" customFormat="1" ht="31.5" customHeight="1" x14ac:dyDescent="0.25">
      <c r="A70" s="186"/>
      <c r="B70" s="189"/>
      <c r="C70" s="192"/>
      <c r="D70" s="50" t="s">
        <v>23</v>
      </c>
      <c r="E70" s="57">
        <f>F70+G70+H70+I70+J70+K70+L70+M70+N70+O70+P70+Q70</f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</row>
    <row r="71" spans="1:17" s="23" customFormat="1" ht="31.5" customHeight="1" x14ac:dyDescent="0.25">
      <c r="A71" s="184" t="s">
        <v>188</v>
      </c>
      <c r="B71" s="187" t="s">
        <v>187</v>
      </c>
      <c r="C71" s="190" t="s">
        <v>175</v>
      </c>
      <c r="D71" s="49" t="s">
        <v>44</v>
      </c>
      <c r="E71" s="56">
        <f>E72+E73+E74+E75</f>
        <v>2039320</v>
      </c>
      <c r="F71" s="56">
        <f t="shared" ref="F71:Q71" si="24">F75+F74+F73+F72</f>
        <v>0</v>
      </c>
      <c r="G71" s="56">
        <f t="shared" si="24"/>
        <v>0</v>
      </c>
      <c r="H71" s="61">
        <f t="shared" si="24"/>
        <v>2039320</v>
      </c>
      <c r="I71" s="56">
        <f t="shared" si="24"/>
        <v>0</v>
      </c>
      <c r="J71" s="56">
        <f t="shared" si="24"/>
        <v>0</v>
      </c>
      <c r="K71" s="56">
        <f t="shared" si="24"/>
        <v>0</v>
      </c>
      <c r="L71" s="56">
        <f t="shared" si="24"/>
        <v>0</v>
      </c>
      <c r="M71" s="56">
        <f t="shared" si="24"/>
        <v>0</v>
      </c>
      <c r="N71" s="56">
        <f t="shared" si="24"/>
        <v>0</v>
      </c>
      <c r="O71" s="56">
        <f t="shared" si="24"/>
        <v>0</v>
      </c>
      <c r="P71" s="56">
        <f t="shared" si="24"/>
        <v>0</v>
      </c>
      <c r="Q71" s="56">
        <f t="shared" si="24"/>
        <v>0</v>
      </c>
    </row>
    <row r="72" spans="1:17" s="23" customFormat="1" ht="31.5" customHeight="1" x14ac:dyDescent="0.25">
      <c r="A72" s="185"/>
      <c r="B72" s="188"/>
      <c r="C72" s="191"/>
      <c r="D72" s="50" t="s">
        <v>20</v>
      </c>
      <c r="E72" s="57">
        <f>F72+G72+H72+I72+J72+K72+L72+M72+N72+O72+P72+Q72</f>
        <v>0</v>
      </c>
      <c r="F72" s="69">
        <v>0</v>
      </c>
      <c r="G72" s="69">
        <v>0</v>
      </c>
      <c r="H72" s="69">
        <v>0</v>
      </c>
      <c r="I72" s="69">
        <v>0</v>
      </c>
      <c r="J72" s="69">
        <v>0</v>
      </c>
      <c r="K72" s="69">
        <v>0</v>
      </c>
      <c r="L72" s="69">
        <v>0</v>
      </c>
      <c r="M72" s="69">
        <v>0</v>
      </c>
      <c r="N72" s="69">
        <v>0</v>
      </c>
      <c r="O72" s="69">
        <v>0</v>
      </c>
      <c r="P72" s="69">
        <v>0</v>
      </c>
      <c r="Q72" s="69">
        <v>0</v>
      </c>
    </row>
    <row r="73" spans="1:17" s="23" customFormat="1" ht="31.5" customHeight="1" x14ac:dyDescent="0.25">
      <c r="A73" s="185"/>
      <c r="B73" s="188"/>
      <c r="C73" s="191"/>
      <c r="D73" s="50" t="s">
        <v>21</v>
      </c>
      <c r="E73" s="57">
        <f>F73+G73+H73+I73+J73+K73+L73+M73+N73+O73+P73+Q73</f>
        <v>1407320</v>
      </c>
      <c r="F73" s="69">
        <v>0</v>
      </c>
      <c r="G73" s="69">
        <v>0</v>
      </c>
      <c r="H73" s="69">
        <v>1407320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P73" s="69">
        <v>0</v>
      </c>
      <c r="Q73" s="69">
        <v>0</v>
      </c>
    </row>
    <row r="74" spans="1:17" s="23" customFormat="1" ht="31.5" customHeight="1" x14ac:dyDescent="0.25">
      <c r="A74" s="185"/>
      <c r="B74" s="188"/>
      <c r="C74" s="191"/>
      <c r="D74" s="50" t="s">
        <v>22</v>
      </c>
      <c r="E74" s="57">
        <f>F74+G74+H74+I74+J74+K74+L74+M74+N74+O74+P74+Q74</f>
        <v>632000</v>
      </c>
      <c r="F74" s="69">
        <v>0</v>
      </c>
      <c r="G74" s="69">
        <v>0</v>
      </c>
      <c r="H74" s="69">
        <v>632000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0</v>
      </c>
      <c r="Q74" s="69">
        <v>0</v>
      </c>
    </row>
    <row r="75" spans="1:17" s="23" customFormat="1" ht="31.5" customHeight="1" x14ac:dyDescent="0.25">
      <c r="A75" s="186"/>
      <c r="B75" s="189"/>
      <c r="C75" s="192"/>
      <c r="D75" s="50" t="s">
        <v>23</v>
      </c>
      <c r="E75" s="57">
        <f>F75+G75+H75+I75+J75+K75+L75+M75+N75+O75+P75+Q75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</row>
    <row r="76" spans="1:17" s="23" customFormat="1" ht="31.5" customHeight="1" x14ac:dyDescent="0.25">
      <c r="A76" s="184" t="s">
        <v>182</v>
      </c>
      <c r="B76" s="187" t="s">
        <v>179</v>
      </c>
      <c r="C76" s="190" t="s">
        <v>175</v>
      </c>
      <c r="D76" s="49" t="s">
        <v>44</v>
      </c>
      <c r="E76" s="56">
        <f>E77+E78+E79+E80</f>
        <v>1185649.26</v>
      </c>
      <c r="F76" s="56">
        <f t="shared" ref="F76:Q76" si="25">F80+F79+F78+F77</f>
        <v>0</v>
      </c>
      <c r="G76" s="56">
        <f t="shared" si="25"/>
        <v>400000</v>
      </c>
      <c r="H76" s="61">
        <f t="shared" si="25"/>
        <v>370450</v>
      </c>
      <c r="I76" s="56">
        <f t="shared" si="25"/>
        <v>415199.26</v>
      </c>
      <c r="J76" s="56">
        <f t="shared" si="25"/>
        <v>0</v>
      </c>
      <c r="K76" s="56">
        <f t="shared" si="25"/>
        <v>0</v>
      </c>
      <c r="L76" s="56">
        <f t="shared" si="25"/>
        <v>0</v>
      </c>
      <c r="M76" s="56">
        <f t="shared" si="25"/>
        <v>0</v>
      </c>
      <c r="N76" s="56">
        <f t="shared" si="25"/>
        <v>0</v>
      </c>
      <c r="O76" s="56">
        <f t="shared" si="25"/>
        <v>0</v>
      </c>
      <c r="P76" s="56">
        <f t="shared" si="25"/>
        <v>0</v>
      </c>
      <c r="Q76" s="56">
        <f t="shared" si="25"/>
        <v>0</v>
      </c>
    </row>
    <row r="77" spans="1:17" s="23" customFormat="1" ht="31.5" customHeight="1" x14ac:dyDescent="0.25">
      <c r="A77" s="185"/>
      <c r="B77" s="188"/>
      <c r="C77" s="191"/>
      <c r="D77" s="50" t="s">
        <v>20</v>
      </c>
      <c r="E77" s="57">
        <f>F77+G77+H77+I77+J77+K77+L77+M77+N77+O77+P77+Q77</f>
        <v>0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</row>
    <row r="78" spans="1:17" s="23" customFormat="1" ht="31.5" customHeight="1" x14ac:dyDescent="0.25">
      <c r="A78" s="185"/>
      <c r="B78" s="188"/>
      <c r="C78" s="191"/>
      <c r="D78" s="50" t="s">
        <v>21</v>
      </c>
      <c r="E78" s="57">
        <f>F78+G78+H78+I78+J78+K78+L78+M78+N78+O78+P78+Q78</f>
        <v>400000</v>
      </c>
      <c r="F78" s="69">
        <v>0</v>
      </c>
      <c r="G78" s="69">
        <v>400000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P78" s="69">
        <v>0</v>
      </c>
      <c r="Q78" s="69">
        <v>0</v>
      </c>
    </row>
    <row r="79" spans="1:17" s="23" customFormat="1" ht="31.5" customHeight="1" x14ac:dyDescent="0.25">
      <c r="A79" s="185"/>
      <c r="B79" s="188"/>
      <c r="C79" s="191"/>
      <c r="D79" s="50" t="s">
        <v>22</v>
      </c>
      <c r="E79" s="57">
        <f>F79+G79+H79+I79+J79+K79+L79+M79+N79+O79+P79+Q79</f>
        <v>785649.26</v>
      </c>
      <c r="F79" s="69">
        <v>0</v>
      </c>
      <c r="G79" s="69">
        <v>0</v>
      </c>
      <c r="H79" s="69">
        <v>370450</v>
      </c>
      <c r="I79" s="69">
        <v>415199.26</v>
      </c>
      <c r="J79" s="69">
        <v>0</v>
      </c>
      <c r="K79" s="69">
        <v>0</v>
      </c>
      <c r="L79" s="69">
        <v>0</v>
      </c>
      <c r="M79" s="69">
        <v>0</v>
      </c>
      <c r="N79" s="69">
        <v>0</v>
      </c>
      <c r="O79" s="69">
        <v>0</v>
      </c>
      <c r="P79" s="69">
        <v>0</v>
      </c>
      <c r="Q79" s="69">
        <v>0</v>
      </c>
    </row>
    <row r="80" spans="1:17" s="23" customFormat="1" ht="31.5" customHeight="1" x14ac:dyDescent="0.25">
      <c r="A80" s="186"/>
      <c r="B80" s="189"/>
      <c r="C80" s="192"/>
      <c r="D80" s="50" t="s">
        <v>23</v>
      </c>
      <c r="E80" s="57">
        <f>F80+G80+H80+I80+J80+K80+L80+M80+N80+O80+P80+Q80</f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</row>
    <row r="81" spans="1:17" s="23" customFormat="1" ht="31.5" customHeight="1" x14ac:dyDescent="0.25">
      <c r="A81" s="184" t="s">
        <v>183</v>
      </c>
      <c r="B81" s="187" t="s">
        <v>180</v>
      </c>
      <c r="C81" s="190" t="s">
        <v>175</v>
      </c>
      <c r="D81" s="49" t="s">
        <v>44</v>
      </c>
      <c r="E81" s="56">
        <f>E82+E83+E84+E85</f>
        <v>0</v>
      </c>
      <c r="F81" s="56">
        <f t="shared" ref="F81:Q81" si="26">F85+F84+F83+F82</f>
        <v>0</v>
      </c>
      <c r="G81" s="56">
        <f t="shared" si="26"/>
        <v>0</v>
      </c>
      <c r="H81" s="61">
        <f t="shared" si="26"/>
        <v>0</v>
      </c>
      <c r="I81" s="56">
        <f t="shared" si="26"/>
        <v>0</v>
      </c>
      <c r="J81" s="56">
        <f t="shared" si="26"/>
        <v>0</v>
      </c>
      <c r="K81" s="56">
        <f t="shared" si="26"/>
        <v>0</v>
      </c>
      <c r="L81" s="56">
        <f t="shared" si="26"/>
        <v>0</v>
      </c>
      <c r="M81" s="56">
        <f t="shared" si="26"/>
        <v>0</v>
      </c>
      <c r="N81" s="56">
        <f t="shared" si="26"/>
        <v>0</v>
      </c>
      <c r="O81" s="56">
        <f t="shared" si="26"/>
        <v>0</v>
      </c>
      <c r="P81" s="56">
        <f t="shared" si="26"/>
        <v>0</v>
      </c>
      <c r="Q81" s="56">
        <f t="shared" si="26"/>
        <v>0</v>
      </c>
    </row>
    <row r="82" spans="1:17" s="23" customFormat="1" ht="31.5" customHeight="1" x14ac:dyDescent="0.25">
      <c r="A82" s="185"/>
      <c r="B82" s="188"/>
      <c r="C82" s="191"/>
      <c r="D82" s="50" t="s">
        <v>20</v>
      </c>
      <c r="E82" s="57">
        <f>F82+G82+H82+I82+J82+K82+L82+M82+N82+O82+P82+Q82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</row>
    <row r="83" spans="1:17" s="23" customFormat="1" ht="31.5" customHeight="1" x14ac:dyDescent="0.25">
      <c r="A83" s="185"/>
      <c r="B83" s="188"/>
      <c r="C83" s="191"/>
      <c r="D83" s="50" t="s">
        <v>21</v>
      </c>
      <c r="E83" s="57">
        <f>F83+G83+H83+I83+J83+K83+L83+M83+N83+O83+P83+Q83</f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P83" s="69">
        <v>0</v>
      </c>
      <c r="Q83" s="69">
        <v>0</v>
      </c>
    </row>
    <row r="84" spans="1:17" s="23" customFormat="1" ht="31.5" customHeight="1" x14ac:dyDescent="0.25">
      <c r="A84" s="185"/>
      <c r="B84" s="188"/>
      <c r="C84" s="191"/>
      <c r="D84" s="50" t="s">
        <v>22</v>
      </c>
      <c r="E84" s="57">
        <f>F84+G84+H84+I84+J84+K84+L84+M84+N84+O84+P84+Q84</f>
        <v>0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P84" s="69">
        <v>0</v>
      </c>
      <c r="Q84" s="69">
        <v>0</v>
      </c>
    </row>
    <row r="85" spans="1:17" s="23" customFormat="1" ht="31.5" customHeight="1" x14ac:dyDescent="0.25">
      <c r="A85" s="186"/>
      <c r="B85" s="189"/>
      <c r="C85" s="192"/>
      <c r="D85" s="50" t="s">
        <v>23</v>
      </c>
      <c r="E85" s="57">
        <f>F85+G85+H85+I85+J85+K85+L85+M85+N85+O85+P85+Q85</f>
        <v>0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</row>
    <row r="86" spans="1:17" s="16" customFormat="1" ht="32.25" customHeight="1" x14ac:dyDescent="0.25">
      <c r="A86" s="166"/>
      <c r="B86" s="169" t="s">
        <v>184</v>
      </c>
      <c r="C86" s="172"/>
      <c r="D86" s="51" t="s">
        <v>44</v>
      </c>
      <c r="E86" s="58">
        <f>E87+E88+E89+E90</f>
        <v>45650718.329999998</v>
      </c>
      <c r="F86" s="58">
        <f t="shared" ref="F86:Q86" si="27">F90+F89+F88+F87</f>
        <v>9944024.4800000004</v>
      </c>
      <c r="G86" s="58">
        <f t="shared" si="27"/>
        <v>21551722.149999999</v>
      </c>
      <c r="H86" s="62">
        <f t="shared" si="27"/>
        <v>13339772.439999999</v>
      </c>
      <c r="I86" s="58">
        <f t="shared" si="27"/>
        <v>815199.26</v>
      </c>
      <c r="J86" s="58">
        <f t="shared" si="27"/>
        <v>0</v>
      </c>
      <c r="K86" s="58">
        <f t="shared" si="27"/>
        <v>0</v>
      </c>
      <c r="L86" s="58">
        <f t="shared" si="27"/>
        <v>0</v>
      </c>
      <c r="M86" s="58">
        <f t="shared" si="27"/>
        <v>0</v>
      </c>
      <c r="N86" s="58">
        <f t="shared" si="27"/>
        <v>0</v>
      </c>
      <c r="O86" s="58">
        <f t="shared" si="27"/>
        <v>0</v>
      </c>
      <c r="P86" s="58">
        <f t="shared" si="27"/>
        <v>0</v>
      </c>
      <c r="Q86" s="58">
        <f t="shared" si="27"/>
        <v>0</v>
      </c>
    </row>
    <row r="87" spans="1:17" s="16" customFormat="1" ht="32.25" customHeight="1" x14ac:dyDescent="0.25">
      <c r="A87" s="167"/>
      <c r="B87" s="170"/>
      <c r="C87" s="173"/>
      <c r="D87" s="52" t="s">
        <v>20</v>
      </c>
      <c r="E87" s="58">
        <f>F87+G87+H87+I87+J87+K87+L87+M87+N87+O87+P87+Q87</f>
        <v>0</v>
      </c>
      <c r="F87" s="55">
        <f>F67+F77+F82</f>
        <v>0</v>
      </c>
      <c r="G87" s="55">
        <f t="shared" ref="G87:Q87" si="28">G67+G77+G82</f>
        <v>0</v>
      </c>
      <c r="H87" s="55">
        <f t="shared" si="28"/>
        <v>0</v>
      </c>
      <c r="I87" s="55">
        <f t="shared" si="28"/>
        <v>0</v>
      </c>
      <c r="J87" s="55">
        <f t="shared" si="28"/>
        <v>0</v>
      </c>
      <c r="K87" s="55">
        <f t="shared" si="28"/>
        <v>0</v>
      </c>
      <c r="L87" s="55">
        <f t="shared" si="28"/>
        <v>0</v>
      </c>
      <c r="M87" s="55">
        <f t="shared" si="28"/>
        <v>0</v>
      </c>
      <c r="N87" s="55">
        <f t="shared" si="28"/>
        <v>0</v>
      </c>
      <c r="O87" s="55">
        <f t="shared" si="28"/>
        <v>0</v>
      </c>
      <c r="P87" s="55">
        <f t="shared" si="28"/>
        <v>0</v>
      </c>
      <c r="Q87" s="55">
        <f t="shared" si="28"/>
        <v>0</v>
      </c>
    </row>
    <row r="88" spans="1:17" s="16" customFormat="1" ht="32.25" customHeight="1" x14ac:dyDescent="0.25">
      <c r="A88" s="167"/>
      <c r="B88" s="170"/>
      <c r="C88" s="173"/>
      <c r="D88" s="52" t="s">
        <v>21</v>
      </c>
      <c r="E88" s="58">
        <f>F88+G88+H88+I88+J88+K88+L88+M88+N88+O88+P88+Q88</f>
        <v>5755674.8399999999</v>
      </c>
      <c r="F88" s="55">
        <f>F68+F78+F83</f>
        <v>200000</v>
      </c>
      <c r="G88" s="55">
        <f t="shared" ref="G88:Q88" si="29">G68+G78+G83</f>
        <v>2696444.84</v>
      </c>
      <c r="H88" s="55">
        <f t="shared" si="29"/>
        <v>2459230</v>
      </c>
      <c r="I88" s="55">
        <f t="shared" si="29"/>
        <v>400000</v>
      </c>
      <c r="J88" s="55">
        <f t="shared" si="29"/>
        <v>0</v>
      </c>
      <c r="K88" s="55">
        <f t="shared" si="29"/>
        <v>0</v>
      </c>
      <c r="L88" s="55">
        <f t="shared" si="29"/>
        <v>0</v>
      </c>
      <c r="M88" s="55">
        <f t="shared" si="29"/>
        <v>0</v>
      </c>
      <c r="N88" s="55">
        <f t="shared" si="29"/>
        <v>0</v>
      </c>
      <c r="O88" s="55">
        <f t="shared" si="29"/>
        <v>0</v>
      </c>
      <c r="P88" s="55">
        <f t="shared" si="29"/>
        <v>0</v>
      </c>
      <c r="Q88" s="55">
        <f t="shared" si="29"/>
        <v>0</v>
      </c>
    </row>
    <row r="89" spans="1:17" s="16" customFormat="1" ht="32.25" customHeight="1" x14ac:dyDescent="0.25">
      <c r="A89" s="167"/>
      <c r="B89" s="170"/>
      <c r="C89" s="173"/>
      <c r="D89" s="52" t="s">
        <v>22</v>
      </c>
      <c r="E89" s="58">
        <f>F89+G89+H89+I89+J89+K89+L89+M89+N89+O89+P89+Q89</f>
        <v>39895043.489999995</v>
      </c>
      <c r="F89" s="55">
        <f>F69+F79+F84</f>
        <v>9744024.4800000004</v>
      </c>
      <c r="G89" s="55">
        <f t="shared" ref="G89:Q89" si="30">G69+G79+G84</f>
        <v>18855277.309999999</v>
      </c>
      <c r="H89" s="55">
        <f t="shared" si="30"/>
        <v>10880542.439999999</v>
      </c>
      <c r="I89" s="55">
        <f t="shared" si="30"/>
        <v>415199.26</v>
      </c>
      <c r="J89" s="55">
        <f t="shared" si="30"/>
        <v>0</v>
      </c>
      <c r="K89" s="55">
        <f t="shared" si="30"/>
        <v>0</v>
      </c>
      <c r="L89" s="55">
        <f t="shared" si="30"/>
        <v>0</v>
      </c>
      <c r="M89" s="55">
        <f t="shared" si="30"/>
        <v>0</v>
      </c>
      <c r="N89" s="55">
        <f t="shared" si="30"/>
        <v>0</v>
      </c>
      <c r="O89" s="55">
        <f t="shared" si="30"/>
        <v>0</v>
      </c>
      <c r="P89" s="55">
        <f t="shared" si="30"/>
        <v>0</v>
      </c>
      <c r="Q89" s="55">
        <f t="shared" si="30"/>
        <v>0</v>
      </c>
    </row>
    <row r="90" spans="1:17" s="16" customFormat="1" ht="33.75" customHeight="1" x14ac:dyDescent="0.25">
      <c r="A90" s="168"/>
      <c r="B90" s="171"/>
      <c r="C90" s="174"/>
      <c r="D90" s="52" t="s">
        <v>23</v>
      </c>
      <c r="E90" s="58">
        <f>F90+G90+H90+I90+J90+K90+L90+M90+N90+O90+P90+Q90</f>
        <v>0</v>
      </c>
      <c r="F90" s="55">
        <f>F70+F80+F85</f>
        <v>0</v>
      </c>
      <c r="G90" s="55">
        <f t="shared" ref="G90:Q90" si="31">G70+G80+G85</f>
        <v>0</v>
      </c>
      <c r="H90" s="55">
        <f t="shared" si="31"/>
        <v>0</v>
      </c>
      <c r="I90" s="55">
        <f t="shared" si="31"/>
        <v>0</v>
      </c>
      <c r="J90" s="55">
        <f t="shared" si="31"/>
        <v>0</v>
      </c>
      <c r="K90" s="55">
        <f t="shared" si="31"/>
        <v>0</v>
      </c>
      <c r="L90" s="55">
        <f t="shared" si="31"/>
        <v>0</v>
      </c>
      <c r="M90" s="55">
        <f t="shared" si="31"/>
        <v>0</v>
      </c>
      <c r="N90" s="55">
        <f t="shared" si="31"/>
        <v>0</v>
      </c>
      <c r="O90" s="55">
        <f t="shared" si="31"/>
        <v>0</v>
      </c>
      <c r="P90" s="55">
        <f t="shared" si="31"/>
        <v>0</v>
      </c>
      <c r="Q90" s="55">
        <f t="shared" si="31"/>
        <v>0</v>
      </c>
    </row>
    <row r="91" spans="1:17" s="16" customFormat="1" ht="32.25" customHeight="1" x14ac:dyDescent="0.25">
      <c r="A91" s="175" t="s">
        <v>115</v>
      </c>
      <c r="B91" s="176"/>
      <c r="C91" s="181"/>
      <c r="D91" s="53" t="s">
        <v>44</v>
      </c>
      <c r="E91" s="63">
        <f>E92+E93+E94+E95</f>
        <v>4601147604.6499996</v>
      </c>
      <c r="F91" s="63">
        <f t="shared" ref="F91:Q91" si="32">F92+F93+F94+F95</f>
        <v>617853722.60000002</v>
      </c>
      <c r="G91" s="63">
        <f t="shared" si="32"/>
        <v>699013666.31000006</v>
      </c>
      <c r="H91" s="64">
        <f t="shared" si="32"/>
        <v>748732246.52999997</v>
      </c>
      <c r="I91" s="63">
        <f t="shared" si="32"/>
        <v>717395239.21000004</v>
      </c>
      <c r="J91" s="63">
        <f t="shared" si="32"/>
        <v>690603850</v>
      </c>
      <c r="K91" s="63">
        <f t="shared" si="32"/>
        <v>689952440</v>
      </c>
      <c r="L91" s="63">
        <f t="shared" si="32"/>
        <v>72932740</v>
      </c>
      <c r="M91" s="63">
        <f t="shared" si="32"/>
        <v>72932740</v>
      </c>
      <c r="N91" s="63">
        <f t="shared" si="32"/>
        <v>72932740</v>
      </c>
      <c r="O91" s="63">
        <f t="shared" si="32"/>
        <v>72932740</v>
      </c>
      <c r="P91" s="63">
        <f t="shared" si="32"/>
        <v>72932740</v>
      </c>
      <c r="Q91" s="63">
        <f t="shared" si="32"/>
        <v>72932740</v>
      </c>
    </row>
    <row r="92" spans="1:17" s="16" customFormat="1" ht="32.25" customHeight="1" x14ac:dyDescent="0.25">
      <c r="A92" s="177"/>
      <c r="B92" s="178"/>
      <c r="C92" s="182"/>
      <c r="D92" s="54" t="s">
        <v>20</v>
      </c>
      <c r="E92" s="63">
        <f>F92+G92+H92+I92+J92+K92+L92+M92+N92+O92+P92+Q92</f>
        <v>84753437.780000001</v>
      </c>
      <c r="F92" s="65">
        <f>F50+F61+F87</f>
        <v>0</v>
      </c>
      <c r="G92" s="65">
        <f t="shared" ref="G92:Q92" si="33">G50+G61+G87</f>
        <v>5509237.7800000003</v>
      </c>
      <c r="H92" s="65">
        <f t="shared" si="33"/>
        <v>17996800</v>
      </c>
      <c r="I92" s="65">
        <f t="shared" si="33"/>
        <v>20426600</v>
      </c>
      <c r="J92" s="65">
        <f t="shared" si="33"/>
        <v>20020800</v>
      </c>
      <c r="K92" s="65">
        <f t="shared" si="33"/>
        <v>20800000</v>
      </c>
      <c r="L92" s="65">
        <f t="shared" si="33"/>
        <v>0</v>
      </c>
      <c r="M92" s="65">
        <f t="shared" si="33"/>
        <v>0</v>
      </c>
      <c r="N92" s="65">
        <f t="shared" si="33"/>
        <v>0</v>
      </c>
      <c r="O92" s="65">
        <f t="shared" si="33"/>
        <v>0</v>
      </c>
      <c r="P92" s="65">
        <f t="shared" si="33"/>
        <v>0</v>
      </c>
      <c r="Q92" s="65">
        <f t="shared" si="33"/>
        <v>0</v>
      </c>
    </row>
    <row r="93" spans="1:17" s="16" customFormat="1" ht="32.25" customHeight="1" x14ac:dyDescent="0.25">
      <c r="A93" s="177"/>
      <c r="B93" s="178"/>
      <c r="C93" s="182"/>
      <c r="D93" s="54" t="s">
        <v>21</v>
      </c>
      <c r="E93" s="63">
        <f>F93+G93+H93+I93+J93+K93+L93+M93+N93+O93+P93+Q93</f>
        <v>3421854537.0599999</v>
      </c>
      <c r="F93" s="65">
        <f>F51+F62+F88</f>
        <v>492520000</v>
      </c>
      <c r="G93" s="65">
        <f t="shared" ref="G93:Q93" si="34">G51+G62+G88</f>
        <v>554499907.06000006</v>
      </c>
      <c r="H93" s="65">
        <f t="shared" si="34"/>
        <v>585430130</v>
      </c>
      <c r="I93" s="65">
        <f t="shared" si="34"/>
        <v>597153600</v>
      </c>
      <c r="J93" s="65">
        <f t="shared" si="34"/>
        <v>596031200</v>
      </c>
      <c r="K93" s="65">
        <f t="shared" si="34"/>
        <v>596219700</v>
      </c>
      <c r="L93" s="65">
        <f t="shared" si="34"/>
        <v>0</v>
      </c>
      <c r="M93" s="65">
        <f t="shared" si="34"/>
        <v>0</v>
      </c>
      <c r="N93" s="65">
        <f t="shared" si="34"/>
        <v>0</v>
      </c>
      <c r="O93" s="65">
        <f t="shared" si="34"/>
        <v>0</v>
      </c>
      <c r="P93" s="65">
        <f t="shared" si="34"/>
        <v>0</v>
      </c>
      <c r="Q93" s="65">
        <f t="shared" si="34"/>
        <v>0</v>
      </c>
    </row>
    <row r="94" spans="1:17" s="16" customFormat="1" ht="32.25" customHeight="1" x14ac:dyDescent="0.25">
      <c r="A94" s="177"/>
      <c r="B94" s="178"/>
      <c r="C94" s="182"/>
      <c r="D94" s="54" t="s">
        <v>22</v>
      </c>
      <c r="E94" s="63">
        <f>F94+G94+H94+I94+J94+K94+L94+M94+N94+O94+P94+Q94</f>
        <v>1094539629.8099999</v>
      </c>
      <c r="F94" s="65">
        <f>F52+F63+F89</f>
        <v>125333722.59999999</v>
      </c>
      <c r="G94" s="65">
        <f t="shared" ref="G94:Q94" si="35">G52+G63+G89</f>
        <v>139004521.47</v>
      </c>
      <c r="H94" s="65">
        <f t="shared" si="35"/>
        <v>145305316.53</v>
      </c>
      <c r="I94" s="65">
        <f t="shared" si="35"/>
        <v>99815039.209999993</v>
      </c>
      <c r="J94" s="65">
        <f t="shared" si="35"/>
        <v>74551850</v>
      </c>
      <c r="K94" s="65">
        <f t="shared" si="35"/>
        <v>72932740</v>
      </c>
      <c r="L94" s="65">
        <f t="shared" si="35"/>
        <v>72932740</v>
      </c>
      <c r="M94" s="65">
        <f t="shared" si="35"/>
        <v>72932740</v>
      </c>
      <c r="N94" s="65">
        <f t="shared" si="35"/>
        <v>72932740</v>
      </c>
      <c r="O94" s="65">
        <f t="shared" si="35"/>
        <v>72932740</v>
      </c>
      <c r="P94" s="65">
        <f t="shared" si="35"/>
        <v>72932740</v>
      </c>
      <c r="Q94" s="65">
        <f t="shared" si="35"/>
        <v>72932740</v>
      </c>
    </row>
    <row r="95" spans="1:17" s="16" customFormat="1" ht="32.25" customHeight="1" x14ac:dyDescent="0.25">
      <c r="A95" s="179"/>
      <c r="B95" s="180"/>
      <c r="C95" s="183"/>
      <c r="D95" s="54" t="s">
        <v>23</v>
      </c>
      <c r="E95" s="63">
        <f>F95+G95+H95+I95+J95+K95+L95+M95+N95+O95+P95+Q95</f>
        <v>0</v>
      </c>
      <c r="F95" s="65">
        <f>F53+F64+F90</f>
        <v>0</v>
      </c>
      <c r="G95" s="65">
        <f t="shared" ref="G95:Q95" si="36">G53+G64+G90</f>
        <v>0</v>
      </c>
      <c r="H95" s="65">
        <f t="shared" si="36"/>
        <v>0</v>
      </c>
      <c r="I95" s="65">
        <f t="shared" si="36"/>
        <v>0</v>
      </c>
      <c r="J95" s="65">
        <f t="shared" si="36"/>
        <v>0</v>
      </c>
      <c r="K95" s="65">
        <f t="shared" si="36"/>
        <v>0</v>
      </c>
      <c r="L95" s="65">
        <f t="shared" si="36"/>
        <v>0</v>
      </c>
      <c r="M95" s="65">
        <f t="shared" si="36"/>
        <v>0</v>
      </c>
      <c r="N95" s="65">
        <f t="shared" si="36"/>
        <v>0</v>
      </c>
      <c r="O95" s="65">
        <f t="shared" si="36"/>
        <v>0</v>
      </c>
      <c r="P95" s="65">
        <f t="shared" si="36"/>
        <v>0</v>
      </c>
      <c r="Q95" s="65">
        <f t="shared" si="36"/>
        <v>0</v>
      </c>
    </row>
    <row r="96" spans="1:17" s="16" customFormat="1" ht="32.25" customHeight="1" x14ac:dyDescent="0.25">
      <c r="A96" s="154" t="s">
        <v>116</v>
      </c>
      <c r="B96" s="155"/>
      <c r="C96" s="161"/>
      <c r="D96" s="49" t="s">
        <v>44</v>
      </c>
      <c r="E96" s="57">
        <f>E97+E98+E99+E100</f>
        <v>0</v>
      </c>
      <c r="F96" s="57">
        <f t="shared" ref="F96:Q96" si="37">F97+F98+F99+F100</f>
        <v>0</v>
      </c>
      <c r="G96" s="57">
        <f t="shared" si="37"/>
        <v>0</v>
      </c>
      <c r="H96" s="66">
        <f t="shared" si="37"/>
        <v>0</v>
      </c>
      <c r="I96" s="57">
        <f t="shared" si="37"/>
        <v>0</v>
      </c>
      <c r="J96" s="57">
        <f t="shared" si="37"/>
        <v>0</v>
      </c>
      <c r="K96" s="57">
        <f t="shared" si="37"/>
        <v>0</v>
      </c>
      <c r="L96" s="57">
        <f t="shared" si="37"/>
        <v>0</v>
      </c>
      <c r="M96" s="57">
        <f t="shared" si="37"/>
        <v>0</v>
      </c>
      <c r="N96" s="57">
        <f t="shared" si="37"/>
        <v>0</v>
      </c>
      <c r="O96" s="57">
        <f t="shared" si="37"/>
        <v>0</v>
      </c>
      <c r="P96" s="57">
        <f t="shared" si="37"/>
        <v>0</v>
      </c>
      <c r="Q96" s="57">
        <f t="shared" si="37"/>
        <v>0</v>
      </c>
    </row>
    <row r="97" spans="1:17" s="16" customFormat="1" ht="32.25" customHeight="1" x14ac:dyDescent="0.25">
      <c r="A97" s="156"/>
      <c r="B97" s="157"/>
      <c r="C97" s="162"/>
      <c r="D97" s="50" t="s">
        <v>20</v>
      </c>
      <c r="E97" s="57">
        <f>F97+G97+H97+I97+J97+K97+L97+M97+N97+O97+P97+Q97</f>
        <v>0</v>
      </c>
      <c r="F97" s="67">
        <v>0</v>
      </c>
      <c r="G97" s="67">
        <v>0</v>
      </c>
      <c r="H97" s="68">
        <v>0</v>
      </c>
      <c r="I97" s="67">
        <v>0</v>
      </c>
      <c r="J97" s="67">
        <v>0</v>
      </c>
      <c r="K97" s="67">
        <v>0</v>
      </c>
      <c r="L97" s="67">
        <v>0</v>
      </c>
      <c r="M97" s="67">
        <v>0</v>
      </c>
      <c r="N97" s="67">
        <v>0</v>
      </c>
      <c r="O97" s="67">
        <v>0</v>
      </c>
      <c r="P97" s="67">
        <v>0</v>
      </c>
      <c r="Q97" s="67">
        <v>0</v>
      </c>
    </row>
    <row r="98" spans="1:17" s="16" customFormat="1" ht="32.25" customHeight="1" x14ac:dyDescent="0.25">
      <c r="A98" s="156"/>
      <c r="B98" s="157"/>
      <c r="C98" s="162"/>
      <c r="D98" s="50" t="s">
        <v>21</v>
      </c>
      <c r="E98" s="57">
        <f>F98+G98+H98+I98+J98+K98+L98+M98+N98+O98+P98+Q98</f>
        <v>0</v>
      </c>
      <c r="F98" s="67">
        <v>0</v>
      </c>
      <c r="G98" s="67">
        <v>0</v>
      </c>
      <c r="H98" s="68">
        <v>0</v>
      </c>
      <c r="I98" s="67">
        <v>0</v>
      </c>
      <c r="J98" s="67">
        <v>0</v>
      </c>
      <c r="K98" s="67">
        <v>0</v>
      </c>
      <c r="L98" s="67">
        <v>0</v>
      </c>
      <c r="M98" s="67">
        <v>0</v>
      </c>
      <c r="N98" s="67">
        <v>0</v>
      </c>
      <c r="O98" s="67">
        <v>0</v>
      </c>
      <c r="P98" s="67">
        <v>0</v>
      </c>
      <c r="Q98" s="67">
        <v>0</v>
      </c>
    </row>
    <row r="99" spans="1:17" s="16" customFormat="1" ht="32.25" customHeight="1" x14ac:dyDescent="0.25">
      <c r="A99" s="156"/>
      <c r="B99" s="157"/>
      <c r="C99" s="162"/>
      <c r="D99" s="50" t="s">
        <v>22</v>
      </c>
      <c r="E99" s="57">
        <f>F99+G99+H99+I99+J99+K99+L99+M99+N99+O99+P99+Q99</f>
        <v>0</v>
      </c>
      <c r="F99" s="67">
        <v>0</v>
      </c>
      <c r="G99" s="67">
        <v>0</v>
      </c>
      <c r="H99" s="68">
        <v>0</v>
      </c>
      <c r="I99" s="67">
        <v>0</v>
      </c>
      <c r="J99" s="67">
        <v>0</v>
      </c>
      <c r="K99" s="67">
        <v>0</v>
      </c>
      <c r="L99" s="67">
        <v>0</v>
      </c>
      <c r="M99" s="67">
        <v>0</v>
      </c>
      <c r="N99" s="67">
        <v>0</v>
      </c>
      <c r="O99" s="67">
        <v>0</v>
      </c>
      <c r="P99" s="67">
        <v>0</v>
      </c>
      <c r="Q99" s="67">
        <v>0</v>
      </c>
    </row>
    <row r="100" spans="1:17" s="16" customFormat="1" ht="32.25" customHeight="1" x14ac:dyDescent="0.25">
      <c r="A100" s="158"/>
      <c r="B100" s="159"/>
      <c r="C100" s="163"/>
      <c r="D100" s="50" t="s">
        <v>23</v>
      </c>
      <c r="E100" s="57">
        <f>F100+G100+H100+I100+J100+K100+L100+M100+N100+O100+P100+Q100</f>
        <v>0</v>
      </c>
      <c r="F100" s="67">
        <v>0</v>
      </c>
      <c r="G100" s="67">
        <v>0</v>
      </c>
      <c r="H100" s="68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</row>
    <row r="101" spans="1:17" s="16" customFormat="1" ht="32.25" customHeight="1" x14ac:dyDescent="0.25">
      <c r="A101" s="154" t="s">
        <v>117</v>
      </c>
      <c r="B101" s="155"/>
      <c r="C101" s="161"/>
      <c r="D101" s="49" t="s">
        <v>44</v>
      </c>
      <c r="E101" s="57">
        <f>E102+E103+E104+E105</f>
        <v>4601147604.6499996</v>
      </c>
      <c r="F101" s="56">
        <f t="shared" ref="F101:Q101" si="38">F102+F103+F104+F105</f>
        <v>617853722.60000002</v>
      </c>
      <c r="G101" s="56">
        <f t="shared" si="38"/>
        <v>699013666.31000006</v>
      </c>
      <c r="H101" s="61">
        <f t="shared" si="38"/>
        <v>748732246.52999997</v>
      </c>
      <c r="I101" s="56">
        <f t="shared" si="38"/>
        <v>717395239.21000004</v>
      </c>
      <c r="J101" s="56">
        <f t="shared" si="38"/>
        <v>690603850</v>
      </c>
      <c r="K101" s="56">
        <f t="shared" si="38"/>
        <v>689952440</v>
      </c>
      <c r="L101" s="56">
        <f t="shared" si="38"/>
        <v>72932740</v>
      </c>
      <c r="M101" s="56">
        <f t="shared" si="38"/>
        <v>72932740</v>
      </c>
      <c r="N101" s="56">
        <f t="shared" si="38"/>
        <v>72932740</v>
      </c>
      <c r="O101" s="56">
        <f t="shared" si="38"/>
        <v>72932740</v>
      </c>
      <c r="P101" s="56">
        <f t="shared" si="38"/>
        <v>72932740</v>
      </c>
      <c r="Q101" s="56">
        <f t="shared" si="38"/>
        <v>72932740</v>
      </c>
    </row>
    <row r="102" spans="1:17" s="16" customFormat="1" ht="32.25" customHeight="1" x14ac:dyDescent="0.25">
      <c r="A102" s="156"/>
      <c r="B102" s="157"/>
      <c r="C102" s="162"/>
      <c r="D102" s="50" t="s">
        <v>20</v>
      </c>
      <c r="E102" s="57">
        <f>F102+G102+H102+I102+J102+K102+L102+M102+N102+O102+P102+Q102</f>
        <v>84753437.780000001</v>
      </c>
      <c r="F102" s="69">
        <f>F92</f>
        <v>0</v>
      </c>
      <c r="G102" s="69">
        <f t="shared" ref="G102:Q102" si="39">G92</f>
        <v>5509237.7800000003</v>
      </c>
      <c r="H102" s="69">
        <f t="shared" si="39"/>
        <v>17996800</v>
      </c>
      <c r="I102" s="69">
        <f t="shared" si="39"/>
        <v>20426600</v>
      </c>
      <c r="J102" s="69">
        <f t="shared" si="39"/>
        <v>20020800</v>
      </c>
      <c r="K102" s="69">
        <f t="shared" si="39"/>
        <v>20800000</v>
      </c>
      <c r="L102" s="69">
        <f t="shared" si="39"/>
        <v>0</v>
      </c>
      <c r="M102" s="69">
        <f t="shared" si="39"/>
        <v>0</v>
      </c>
      <c r="N102" s="69">
        <f t="shared" si="39"/>
        <v>0</v>
      </c>
      <c r="O102" s="69">
        <f t="shared" si="39"/>
        <v>0</v>
      </c>
      <c r="P102" s="69">
        <f t="shared" si="39"/>
        <v>0</v>
      </c>
      <c r="Q102" s="69">
        <f t="shared" si="39"/>
        <v>0</v>
      </c>
    </row>
    <row r="103" spans="1:17" s="16" customFormat="1" ht="32.25" customHeight="1" x14ac:dyDescent="0.25">
      <c r="A103" s="156"/>
      <c r="B103" s="157"/>
      <c r="C103" s="162"/>
      <c r="D103" s="50" t="s">
        <v>21</v>
      </c>
      <c r="E103" s="57">
        <f>F103+G103+H103+I103+J103+K103+L103+M103+N103+O103+P103+Q103</f>
        <v>3421854537.0599999</v>
      </c>
      <c r="F103" s="69">
        <f>F93</f>
        <v>492520000</v>
      </c>
      <c r="G103" s="69">
        <f t="shared" ref="G103:Q103" si="40">G93</f>
        <v>554499907.06000006</v>
      </c>
      <c r="H103" s="69">
        <f t="shared" si="40"/>
        <v>585430130</v>
      </c>
      <c r="I103" s="69">
        <f t="shared" si="40"/>
        <v>597153600</v>
      </c>
      <c r="J103" s="69">
        <f t="shared" si="40"/>
        <v>596031200</v>
      </c>
      <c r="K103" s="69">
        <f t="shared" si="40"/>
        <v>596219700</v>
      </c>
      <c r="L103" s="69">
        <f t="shared" si="40"/>
        <v>0</v>
      </c>
      <c r="M103" s="69">
        <f t="shared" si="40"/>
        <v>0</v>
      </c>
      <c r="N103" s="69">
        <f t="shared" si="40"/>
        <v>0</v>
      </c>
      <c r="O103" s="69">
        <f t="shared" si="40"/>
        <v>0</v>
      </c>
      <c r="P103" s="69">
        <f t="shared" si="40"/>
        <v>0</v>
      </c>
      <c r="Q103" s="69">
        <f t="shared" si="40"/>
        <v>0</v>
      </c>
    </row>
    <row r="104" spans="1:17" s="16" customFormat="1" ht="32.25" customHeight="1" x14ac:dyDescent="0.25">
      <c r="A104" s="156"/>
      <c r="B104" s="157"/>
      <c r="C104" s="162"/>
      <c r="D104" s="50" t="s">
        <v>22</v>
      </c>
      <c r="E104" s="57">
        <f>F104+G104+H104+I104+J104+K104+L104+M104+N104+O104+P104+Q104</f>
        <v>1094539629.8099999</v>
      </c>
      <c r="F104" s="69">
        <f>F94</f>
        <v>125333722.59999999</v>
      </c>
      <c r="G104" s="69">
        <f t="shared" ref="G104:Q104" si="41">G94</f>
        <v>139004521.47</v>
      </c>
      <c r="H104" s="69">
        <f t="shared" si="41"/>
        <v>145305316.53</v>
      </c>
      <c r="I104" s="69">
        <f t="shared" si="41"/>
        <v>99815039.209999993</v>
      </c>
      <c r="J104" s="69">
        <f t="shared" si="41"/>
        <v>74551850</v>
      </c>
      <c r="K104" s="69">
        <f t="shared" si="41"/>
        <v>72932740</v>
      </c>
      <c r="L104" s="69">
        <f t="shared" si="41"/>
        <v>72932740</v>
      </c>
      <c r="M104" s="69">
        <f t="shared" si="41"/>
        <v>72932740</v>
      </c>
      <c r="N104" s="69">
        <f t="shared" si="41"/>
        <v>72932740</v>
      </c>
      <c r="O104" s="69">
        <f t="shared" si="41"/>
        <v>72932740</v>
      </c>
      <c r="P104" s="69">
        <f t="shared" si="41"/>
        <v>72932740</v>
      </c>
      <c r="Q104" s="69">
        <f t="shared" si="41"/>
        <v>72932740</v>
      </c>
    </row>
    <row r="105" spans="1:17" s="16" customFormat="1" ht="32.25" customHeight="1" x14ac:dyDescent="0.25">
      <c r="A105" s="158"/>
      <c r="B105" s="159"/>
      <c r="C105" s="163"/>
      <c r="D105" s="50" t="s">
        <v>23</v>
      </c>
      <c r="E105" s="57">
        <f>F105+G105+H105+I105+J105+K105+L105+M105+N105+O105+P105+Q105</f>
        <v>0</v>
      </c>
      <c r="F105" s="69">
        <f>F95</f>
        <v>0</v>
      </c>
      <c r="G105" s="69">
        <f t="shared" ref="G105:Q105" si="42">G95</f>
        <v>0</v>
      </c>
      <c r="H105" s="69">
        <f t="shared" si="42"/>
        <v>0</v>
      </c>
      <c r="I105" s="69">
        <f t="shared" si="42"/>
        <v>0</v>
      </c>
      <c r="J105" s="69">
        <f t="shared" si="42"/>
        <v>0</v>
      </c>
      <c r="K105" s="69">
        <f t="shared" si="42"/>
        <v>0</v>
      </c>
      <c r="L105" s="69">
        <f t="shared" si="42"/>
        <v>0</v>
      </c>
      <c r="M105" s="69">
        <f t="shared" si="42"/>
        <v>0</v>
      </c>
      <c r="N105" s="69">
        <f t="shared" si="42"/>
        <v>0</v>
      </c>
      <c r="O105" s="69">
        <f t="shared" si="42"/>
        <v>0</v>
      </c>
      <c r="P105" s="69">
        <f t="shared" si="42"/>
        <v>0</v>
      </c>
      <c r="Q105" s="69">
        <f t="shared" si="42"/>
        <v>0</v>
      </c>
    </row>
    <row r="106" spans="1:17" s="16" customFormat="1" ht="32.25" customHeight="1" x14ac:dyDescent="0.25">
      <c r="A106" s="164" t="s">
        <v>118</v>
      </c>
      <c r="B106" s="165"/>
      <c r="C106" s="25"/>
      <c r="D106" s="24"/>
      <c r="E106" s="56"/>
      <c r="F106" s="69"/>
      <c r="G106" s="69"/>
      <c r="H106" s="70"/>
      <c r="I106" s="69"/>
      <c r="J106" s="69"/>
      <c r="K106" s="69"/>
      <c r="L106" s="69"/>
      <c r="M106" s="69"/>
      <c r="N106" s="69"/>
      <c r="O106" s="69"/>
      <c r="P106" s="69"/>
      <c r="Q106" s="69"/>
    </row>
    <row r="107" spans="1:17" s="16" customFormat="1" ht="32.25" customHeight="1" x14ac:dyDescent="0.25">
      <c r="A107" s="154" t="s">
        <v>185</v>
      </c>
      <c r="B107" s="155"/>
      <c r="C107" s="160"/>
      <c r="D107" s="49" t="s">
        <v>44</v>
      </c>
      <c r="E107" s="57">
        <f>E108+E109+E110+E111</f>
        <v>4600125304.6499996</v>
      </c>
      <c r="F107" s="57">
        <f t="shared" ref="F107:Q107" si="43">F108+F109+F110+F111</f>
        <v>617853722.60000002</v>
      </c>
      <c r="G107" s="57">
        <f t="shared" si="43"/>
        <v>699013666.31000006</v>
      </c>
      <c r="H107" s="66">
        <f t="shared" si="43"/>
        <v>748732246.52999997</v>
      </c>
      <c r="I107" s="57">
        <f t="shared" si="43"/>
        <v>716372939.21000004</v>
      </c>
      <c r="J107" s="57">
        <f t="shared" si="43"/>
        <v>690603850</v>
      </c>
      <c r="K107" s="57">
        <f t="shared" si="43"/>
        <v>689952440</v>
      </c>
      <c r="L107" s="57">
        <f t="shared" si="43"/>
        <v>72932740</v>
      </c>
      <c r="M107" s="57">
        <f t="shared" si="43"/>
        <v>72932740</v>
      </c>
      <c r="N107" s="57">
        <f t="shared" si="43"/>
        <v>72932740</v>
      </c>
      <c r="O107" s="57">
        <f t="shared" si="43"/>
        <v>72932740</v>
      </c>
      <c r="P107" s="57">
        <f t="shared" si="43"/>
        <v>72932740</v>
      </c>
      <c r="Q107" s="57">
        <f t="shared" si="43"/>
        <v>72932740</v>
      </c>
    </row>
    <row r="108" spans="1:17" s="16" customFormat="1" ht="32.25" customHeight="1" x14ac:dyDescent="0.25">
      <c r="A108" s="156"/>
      <c r="B108" s="157"/>
      <c r="C108" s="160"/>
      <c r="D108" s="50" t="s">
        <v>20</v>
      </c>
      <c r="E108" s="57">
        <f>F108+G108+H108+I108+J108+K108+L108+M108+N108+O108+P108+Q108</f>
        <v>84753437.780000001</v>
      </c>
      <c r="F108" s="67">
        <f>F102</f>
        <v>0</v>
      </c>
      <c r="G108" s="67">
        <f t="shared" ref="G108:H108" si="44">G102</f>
        <v>5509237.7800000003</v>
      </c>
      <c r="H108" s="67">
        <f t="shared" si="44"/>
        <v>17996800</v>
      </c>
      <c r="I108" s="67">
        <v>20426600</v>
      </c>
      <c r="J108" s="67">
        <f t="shared" ref="J108:Q108" si="45">J102</f>
        <v>20020800</v>
      </c>
      <c r="K108" s="67">
        <f t="shared" si="45"/>
        <v>20800000</v>
      </c>
      <c r="L108" s="67">
        <f t="shared" si="45"/>
        <v>0</v>
      </c>
      <c r="M108" s="67">
        <f t="shared" si="45"/>
        <v>0</v>
      </c>
      <c r="N108" s="67">
        <f t="shared" si="45"/>
        <v>0</v>
      </c>
      <c r="O108" s="67">
        <f t="shared" si="45"/>
        <v>0</v>
      </c>
      <c r="P108" s="67">
        <f t="shared" si="45"/>
        <v>0</v>
      </c>
      <c r="Q108" s="67">
        <f t="shared" si="45"/>
        <v>0</v>
      </c>
    </row>
    <row r="109" spans="1:17" s="16" customFormat="1" ht="32.25" customHeight="1" x14ac:dyDescent="0.25">
      <c r="A109" s="156"/>
      <c r="B109" s="157"/>
      <c r="C109" s="160"/>
      <c r="D109" s="50" t="s">
        <v>21</v>
      </c>
      <c r="E109" s="57">
        <f>F109+G109+H109+I109+J109+K109+L109+M109+N109+O109+P109+Q109</f>
        <v>3421275058.1799998</v>
      </c>
      <c r="F109" s="67">
        <f>F103</f>
        <v>492520000</v>
      </c>
      <c r="G109" s="67">
        <f t="shared" ref="G109:H109" si="46">G103</f>
        <v>554499907.06000006</v>
      </c>
      <c r="H109" s="67">
        <f t="shared" si="46"/>
        <v>585430130</v>
      </c>
      <c r="I109" s="67">
        <f>I93-I114</f>
        <v>596574121.12</v>
      </c>
      <c r="J109" s="67">
        <f t="shared" ref="J109:Q109" si="47">J103</f>
        <v>596031200</v>
      </c>
      <c r="K109" s="67">
        <f t="shared" si="47"/>
        <v>596219700</v>
      </c>
      <c r="L109" s="67">
        <f t="shared" si="47"/>
        <v>0</v>
      </c>
      <c r="M109" s="67">
        <f t="shared" si="47"/>
        <v>0</v>
      </c>
      <c r="N109" s="67">
        <f t="shared" si="47"/>
        <v>0</v>
      </c>
      <c r="O109" s="67">
        <f t="shared" si="47"/>
        <v>0</v>
      </c>
      <c r="P109" s="67">
        <f t="shared" si="47"/>
        <v>0</v>
      </c>
      <c r="Q109" s="67">
        <f t="shared" si="47"/>
        <v>0</v>
      </c>
    </row>
    <row r="110" spans="1:17" s="16" customFormat="1" ht="32.25" customHeight="1" x14ac:dyDescent="0.25">
      <c r="A110" s="156"/>
      <c r="B110" s="157"/>
      <c r="C110" s="160"/>
      <c r="D110" s="50" t="s">
        <v>22</v>
      </c>
      <c r="E110" s="57">
        <f>F110+G110+H110+I110+J110+K110+L110+M110+N110+O110+P110+Q110</f>
        <v>1094096808.6900001</v>
      </c>
      <c r="F110" s="67">
        <f>F104</f>
        <v>125333722.59999999</v>
      </c>
      <c r="G110" s="67">
        <f t="shared" ref="G110:H110" si="48">G104</f>
        <v>139004521.47</v>
      </c>
      <c r="H110" s="67">
        <f t="shared" si="48"/>
        <v>145305316.53</v>
      </c>
      <c r="I110" s="67">
        <f>I94-I115</f>
        <v>99372218.089999989</v>
      </c>
      <c r="J110" s="67">
        <f t="shared" ref="J110:Q110" si="49">J104</f>
        <v>74551850</v>
      </c>
      <c r="K110" s="67">
        <f t="shared" si="49"/>
        <v>72932740</v>
      </c>
      <c r="L110" s="67">
        <f t="shared" si="49"/>
        <v>72932740</v>
      </c>
      <c r="M110" s="67">
        <f t="shared" si="49"/>
        <v>72932740</v>
      </c>
      <c r="N110" s="67">
        <f t="shared" si="49"/>
        <v>72932740</v>
      </c>
      <c r="O110" s="67">
        <f t="shared" si="49"/>
        <v>72932740</v>
      </c>
      <c r="P110" s="67">
        <f t="shared" si="49"/>
        <v>72932740</v>
      </c>
      <c r="Q110" s="67">
        <f t="shared" si="49"/>
        <v>72932740</v>
      </c>
    </row>
    <row r="111" spans="1:17" s="16" customFormat="1" ht="32.25" customHeight="1" x14ac:dyDescent="0.25">
      <c r="A111" s="158"/>
      <c r="B111" s="159"/>
      <c r="C111" s="160"/>
      <c r="D111" s="50" t="s">
        <v>23</v>
      </c>
      <c r="E111" s="57">
        <f>F111+G111+H111+I111+J111+K111+L111+M111+N111+O111+P111+Q111</f>
        <v>0</v>
      </c>
      <c r="F111" s="67">
        <f>F105</f>
        <v>0</v>
      </c>
      <c r="G111" s="67">
        <f t="shared" ref="G111:H111" si="50">G105</f>
        <v>0</v>
      </c>
      <c r="H111" s="67">
        <f t="shared" si="50"/>
        <v>0</v>
      </c>
      <c r="I111" s="67">
        <v>0</v>
      </c>
      <c r="J111" s="67">
        <f t="shared" ref="J111:Q111" si="51">J105</f>
        <v>0</v>
      </c>
      <c r="K111" s="67">
        <f t="shared" si="51"/>
        <v>0</v>
      </c>
      <c r="L111" s="67">
        <f t="shared" si="51"/>
        <v>0</v>
      </c>
      <c r="M111" s="67">
        <f t="shared" si="51"/>
        <v>0</v>
      </c>
      <c r="N111" s="67">
        <f t="shared" si="51"/>
        <v>0</v>
      </c>
      <c r="O111" s="67">
        <f t="shared" si="51"/>
        <v>0</v>
      </c>
      <c r="P111" s="67">
        <f t="shared" si="51"/>
        <v>0</v>
      </c>
      <c r="Q111" s="67">
        <f t="shared" si="51"/>
        <v>0</v>
      </c>
    </row>
    <row r="112" spans="1:17" s="16" customFormat="1" ht="29.25" customHeight="1" x14ac:dyDescent="0.25">
      <c r="A112" s="154" t="s">
        <v>186</v>
      </c>
      <c r="B112" s="155"/>
      <c r="C112" s="160"/>
      <c r="D112" s="49" t="s">
        <v>44</v>
      </c>
      <c r="E112" s="57">
        <f>E113+E114+E115+E116</f>
        <v>1022300</v>
      </c>
      <c r="F112" s="57">
        <f t="shared" ref="F112:Q112" si="52">F113+F114+F115+F116</f>
        <v>0</v>
      </c>
      <c r="G112" s="57">
        <f t="shared" si="52"/>
        <v>0</v>
      </c>
      <c r="H112" s="66">
        <f t="shared" si="52"/>
        <v>0</v>
      </c>
      <c r="I112" s="57">
        <f t="shared" si="52"/>
        <v>1022300</v>
      </c>
      <c r="J112" s="57">
        <f t="shared" si="52"/>
        <v>0</v>
      </c>
      <c r="K112" s="57">
        <f t="shared" si="52"/>
        <v>0</v>
      </c>
      <c r="L112" s="57">
        <f t="shared" si="52"/>
        <v>0</v>
      </c>
      <c r="M112" s="57">
        <f t="shared" si="52"/>
        <v>0</v>
      </c>
      <c r="N112" s="57">
        <f t="shared" si="52"/>
        <v>0</v>
      </c>
      <c r="O112" s="57">
        <f t="shared" si="52"/>
        <v>0</v>
      </c>
      <c r="P112" s="57">
        <f t="shared" si="52"/>
        <v>0</v>
      </c>
      <c r="Q112" s="57">
        <f t="shared" si="52"/>
        <v>0</v>
      </c>
    </row>
    <row r="113" spans="1:17" s="16" customFormat="1" ht="32.25" customHeight="1" x14ac:dyDescent="0.25">
      <c r="A113" s="156"/>
      <c r="B113" s="157"/>
      <c r="C113" s="160"/>
      <c r="D113" s="50" t="s">
        <v>20</v>
      </c>
      <c r="E113" s="57">
        <f>F113+G113+H113+I113+J113+K113+L113+M113+N113+O113+P113+Q113</f>
        <v>0</v>
      </c>
      <c r="F113" s="67">
        <f t="shared" ref="F113:Q116" si="53">F25</f>
        <v>0</v>
      </c>
      <c r="G113" s="67">
        <f t="shared" si="53"/>
        <v>0</v>
      </c>
      <c r="H113" s="68">
        <f t="shared" si="53"/>
        <v>0</v>
      </c>
      <c r="I113" s="67">
        <f t="shared" si="53"/>
        <v>0</v>
      </c>
      <c r="J113" s="67">
        <f t="shared" si="53"/>
        <v>0</v>
      </c>
      <c r="K113" s="67">
        <f t="shared" si="53"/>
        <v>0</v>
      </c>
      <c r="L113" s="67">
        <f t="shared" si="53"/>
        <v>0</v>
      </c>
      <c r="M113" s="67">
        <f t="shared" si="53"/>
        <v>0</v>
      </c>
      <c r="N113" s="67">
        <f t="shared" si="53"/>
        <v>0</v>
      </c>
      <c r="O113" s="67">
        <f t="shared" si="53"/>
        <v>0</v>
      </c>
      <c r="P113" s="67">
        <f t="shared" si="53"/>
        <v>0</v>
      </c>
      <c r="Q113" s="67">
        <f t="shared" si="53"/>
        <v>0</v>
      </c>
    </row>
    <row r="114" spans="1:17" s="16" customFormat="1" ht="32.25" customHeight="1" x14ac:dyDescent="0.25">
      <c r="A114" s="156"/>
      <c r="B114" s="157"/>
      <c r="C114" s="160"/>
      <c r="D114" s="50" t="s">
        <v>21</v>
      </c>
      <c r="E114" s="57">
        <f>F114+G114+H114+I114+J114+K114+L114+M114+N114+O114+P114+Q114</f>
        <v>579478.88</v>
      </c>
      <c r="F114" s="67">
        <f t="shared" si="53"/>
        <v>0</v>
      </c>
      <c r="G114" s="67">
        <f t="shared" si="53"/>
        <v>0</v>
      </c>
      <c r="H114" s="68">
        <f t="shared" si="53"/>
        <v>0</v>
      </c>
      <c r="I114" s="67">
        <v>579478.88</v>
      </c>
      <c r="J114" s="67">
        <v>0</v>
      </c>
      <c r="K114" s="67">
        <v>0</v>
      </c>
      <c r="L114" s="67">
        <v>0</v>
      </c>
      <c r="M114" s="67">
        <v>0</v>
      </c>
      <c r="N114" s="67">
        <v>0</v>
      </c>
      <c r="O114" s="67">
        <v>0</v>
      </c>
      <c r="P114" s="67">
        <v>0</v>
      </c>
      <c r="Q114" s="67">
        <v>0</v>
      </c>
    </row>
    <row r="115" spans="1:17" s="16" customFormat="1" ht="32.25" customHeight="1" x14ac:dyDescent="0.25">
      <c r="A115" s="156"/>
      <c r="B115" s="157"/>
      <c r="C115" s="160"/>
      <c r="D115" s="50" t="s">
        <v>22</v>
      </c>
      <c r="E115" s="57">
        <f>F115+G115+H115+I115+J115+K115+L115+M115+N115+O115+P115+Q115</f>
        <v>442821.12</v>
      </c>
      <c r="F115" s="67">
        <v>0</v>
      </c>
      <c r="G115" s="67">
        <v>0</v>
      </c>
      <c r="H115" s="68">
        <v>0</v>
      </c>
      <c r="I115" s="67">
        <v>442821.12</v>
      </c>
      <c r="J115" s="67">
        <v>0</v>
      </c>
      <c r="K115" s="67">
        <v>0</v>
      </c>
      <c r="L115" s="67">
        <v>0</v>
      </c>
      <c r="M115" s="67">
        <v>0</v>
      </c>
      <c r="N115" s="67">
        <v>0</v>
      </c>
      <c r="O115" s="67">
        <v>0</v>
      </c>
      <c r="P115" s="67">
        <v>0</v>
      </c>
      <c r="Q115" s="67">
        <v>0</v>
      </c>
    </row>
    <row r="116" spans="1:17" s="16" customFormat="1" ht="32.25" customHeight="1" x14ac:dyDescent="0.25">
      <c r="A116" s="158"/>
      <c r="B116" s="159"/>
      <c r="C116" s="160"/>
      <c r="D116" s="50" t="s">
        <v>23</v>
      </c>
      <c r="E116" s="57">
        <f>F116+G116+H116+I116+J116+K116+L116+M116+N116+O116+P116+Q116</f>
        <v>0</v>
      </c>
      <c r="F116" s="67">
        <f t="shared" si="53"/>
        <v>0</v>
      </c>
      <c r="G116" s="67">
        <f t="shared" si="53"/>
        <v>0</v>
      </c>
      <c r="H116" s="68">
        <f t="shared" si="53"/>
        <v>0</v>
      </c>
      <c r="I116" s="67">
        <f t="shared" si="53"/>
        <v>0</v>
      </c>
      <c r="J116" s="67">
        <f t="shared" si="53"/>
        <v>0</v>
      </c>
      <c r="K116" s="67">
        <f t="shared" si="53"/>
        <v>0</v>
      </c>
      <c r="L116" s="67">
        <f t="shared" si="53"/>
        <v>0</v>
      </c>
      <c r="M116" s="67">
        <f t="shared" si="53"/>
        <v>0</v>
      </c>
      <c r="N116" s="67">
        <f t="shared" si="53"/>
        <v>0</v>
      </c>
      <c r="O116" s="67">
        <f t="shared" si="53"/>
        <v>0</v>
      </c>
      <c r="P116" s="67">
        <f t="shared" si="53"/>
        <v>0</v>
      </c>
      <c r="Q116" s="67">
        <f t="shared" si="53"/>
        <v>0</v>
      </c>
    </row>
    <row r="117" spans="1:17" s="16" customFormat="1" x14ac:dyDescent="0.25">
      <c r="H117" s="26"/>
    </row>
    <row r="118" spans="1:17" s="16" customFormat="1" x14ac:dyDescent="0.25">
      <c r="H118" s="26"/>
    </row>
  </sheetData>
  <mergeCells count="72">
    <mergeCell ref="B81:B85"/>
    <mergeCell ref="C81:C85"/>
    <mergeCell ref="A86:A90"/>
    <mergeCell ref="B86:B90"/>
    <mergeCell ref="C86:C90"/>
    <mergeCell ref="B39:B43"/>
    <mergeCell ref="B44:B48"/>
    <mergeCell ref="A39:A43"/>
    <mergeCell ref="A44:A48"/>
    <mergeCell ref="C39:C43"/>
    <mergeCell ref="C44:C48"/>
    <mergeCell ref="M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A8:Q8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49:A53"/>
    <mergeCell ref="B49:B53"/>
    <mergeCell ref="C49:C53"/>
    <mergeCell ref="A54:Q54"/>
    <mergeCell ref="A55:A59"/>
    <mergeCell ref="B55:B59"/>
    <mergeCell ref="C55:C59"/>
    <mergeCell ref="A60:A64"/>
    <mergeCell ref="B60:B64"/>
    <mergeCell ref="C60:C64"/>
    <mergeCell ref="A91:B95"/>
    <mergeCell ref="C91:C95"/>
    <mergeCell ref="A66:A70"/>
    <mergeCell ref="B66:B70"/>
    <mergeCell ref="C66:C70"/>
    <mergeCell ref="A65:Q65"/>
    <mergeCell ref="A76:A80"/>
    <mergeCell ref="B76:B80"/>
    <mergeCell ref="C76:C80"/>
    <mergeCell ref="B71:B75"/>
    <mergeCell ref="C71:C75"/>
    <mergeCell ref="A71:A75"/>
    <mergeCell ref="A81:A85"/>
    <mergeCell ref="A107:B111"/>
    <mergeCell ref="C107:C111"/>
    <mergeCell ref="A112:B116"/>
    <mergeCell ref="C112:C116"/>
    <mergeCell ref="A96:B100"/>
    <mergeCell ref="C96:C100"/>
    <mergeCell ref="A101:B105"/>
    <mergeCell ref="C101:C105"/>
    <mergeCell ref="A106:B106"/>
  </mergeCells>
  <pageMargins left="1.1811023622047245" right="0.39370078740157483" top="0.78740157480314965" bottom="0.78740157480314965" header="0.31496062992125984" footer="0.31496062992125984"/>
  <pageSetup paperSize="9" scale="38" firstPageNumber="7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BreakPreview" topLeftCell="A13" zoomScale="64" zoomScaleSheetLayoutView="64" workbookViewId="0">
      <selection activeCell="D17" sqref="D17"/>
    </sheetView>
  </sheetViews>
  <sheetFormatPr defaultRowHeight="15" x14ac:dyDescent="0.25"/>
  <cols>
    <col min="1" max="1" width="27.140625" style="2" customWidth="1"/>
    <col min="2" max="2" width="36.140625" style="2" customWidth="1"/>
    <col min="3" max="3" width="32.85546875" style="2" customWidth="1"/>
    <col min="4" max="4" width="161.5703125" style="2" customWidth="1"/>
    <col min="5" max="16384" width="9.140625" style="2"/>
  </cols>
  <sheetData>
    <row r="1" spans="1:4" x14ac:dyDescent="0.25">
      <c r="D1" s="8" t="s">
        <v>120</v>
      </c>
    </row>
    <row r="3" spans="1:4" ht="15.75" x14ac:dyDescent="0.25">
      <c r="A3" s="202" t="s">
        <v>33</v>
      </c>
      <c r="B3" s="202"/>
      <c r="C3" s="202"/>
      <c r="D3" s="202"/>
    </row>
    <row r="4" spans="1:4" ht="15.75" x14ac:dyDescent="0.25">
      <c r="A4" s="41"/>
      <c r="B4" s="41"/>
      <c r="C4" s="41"/>
      <c r="D4" s="41"/>
    </row>
    <row r="5" spans="1:4" ht="47.25" x14ac:dyDescent="0.25">
      <c r="A5" s="35" t="s">
        <v>34</v>
      </c>
      <c r="B5" s="35" t="s">
        <v>35</v>
      </c>
      <c r="C5" s="35" t="s">
        <v>93</v>
      </c>
      <c r="D5" s="35" t="s">
        <v>36</v>
      </c>
    </row>
    <row r="6" spans="1:4" ht="15.75" x14ac:dyDescent="0.25">
      <c r="A6" s="42">
        <v>1</v>
      </c>
      <c r="B6" s="42">
        <v>2</v>
      </c>
      <c r="C6" s="42">
        <v>3</v>
      </c>
      <c r="D6" s="42">
        <v>4</v>
      </c>
    </row>
    <row r="7" spans="1:4" s="10" customFormat="1" ht="81" customHeight="1" x14ac:dyDescent="0.25">
      <c r="A7" s="203" t="s">
        <v>200</v>
      </c>
      <c r="B7" s="203"/>
      <c r="C7" s="203"/>
      <c r="D7" s="203"/>
    </row>
    <row r="8" spans="1:4" s="10" customFormat="1" ht="15.75" x14ac:dyDescent="0.25">
      <c r="A8" s="198" t="s">
        <v>199</v>
      </c>
      <c r="B8" s="198"/>
      <c r="C8" s="198"/>
      <c r="D8" s="198"/>
    </row>
    <row r="9" spans="1:4" s="10" customFormat="1" ht="15.75" x14ac:dyDescent="0.25">
      <c r="A9" s="198" t="s">
        <v>201</v>
      </c>
      <c r="B9" s="198"/>
      <c r="C9" s="198"/>
      <c r="D9" s="198"/>
    </row>
    <row r="10" spans="1:4" s="10" customFormat="1" ht="95.25" customHeight="1" x14ac:dyDescent="0.25">
      <c r="A10" s="200" t="s">
        <v>29</v>
      </c>
      <c r="B10" s="204" t="s">
        <v>165</v>
      </c>
      <c r="C10" s="204" t="s">
        <v>190</v>
      </c>
      <c r="D10" s="81" t="s">
        <v>197</v>
      </c>
    </row>
    <row r="11" spans="1:4" s="10" customFormat="1" ht="180" customHeight="1" x14ac:dyDescent="0.25">
      <c r="A11" s="200"/>
      <c r="B11" s="204"/>
      <c r="C11" s="204"/>
      <c r="D11" s="81" t="s">
        <v>196</v>
      </c>
    </row>
    <row r="12" spans="1:4" ht="81.75" customHeight="1" x14ac:dyDescent="0.25">
      <c r="A12" s="200"/>
      <c r="B12" s="204"/>
      <c r="C12" s="204"/>
      <c r="D12" s="81" t="s">
        <v>191</v>
      </c>
    </row>
    <row r="13" spans="1:4" ht="48.75" customHeight="1" x14ac:dyDescent="0.25">
      <c r="A13" s="200"/>
      <c r="B13" s="204"/>
      <c r="C13" s="204"/>
      <c r="D13" s="81" t="s">
        <v>192</v>
      </c>
    </row>
    <row r="14" spans="1:4" ht="113.25" customHeight="1" x14ac:dyDescent="0.25">
      <c r="A14" s="200"/>
      <c r="B14" s="204"/>
      <c r="C14" s="204"/>
      <c r="D14" s="81" t="s">
        <v>193</v>
      </c>
    </row>
    <row r="15" spans="1:4" ht="35.25" customHeight="1" x14ac:dyDescent="0.25">
      <c r="A15" s="200"/>
      <c r="B15" s="204"/>
      <c r="C15" s="204"/>
      <c r="D15" s="71" t="s">
        <v>194</v>
      </c>
    </row>
    <row r="16" spans="1:4" ht="37.5" customHeight="1" x14ac:dyDescent="0.25">
      <c r="A16" s="200"/>
      <c r="B16" s="204"/>
      <c r="C16" s="204"/>
      <c r="D16" s="71" t="s">
        <v>195</v>
      </c>
    </row>
    <row r="17" spans="1:4" ht="49.5" customHeight="1" x14ac:dyDescent="0.25">
      <c r="A17" s="200"/>
      <c r="B17" s="204"/>
      <c r="C17" s="204"/>
      <c r="D17" s="81" t="s">
        <v>198</v>
      </c>
    </row>
    <row r="18" spans="1:4" ht="36" customHeight="1" x14ac:dyDescent="0.25">
      <c r="A18" s="200"/>
      <c r="B18" s="204"/>
      <c r="C18" s="204"/>
      <c r="D18" s="71" t="s">
        <v>202</v>
      </c>
    </row>
    <row r="19" spans="1:4" ht="65.25" customHeight="1" x14ac:dyDescent="0.25">
      <c r="A19" s="42" t="s">
        <v>30</v>
      </c>
      <c r="B19" s="35" t="s">
        <v>168</v>
      </c>
      <c r="C19" s="35" t="s">
        <v>205</v>
      </c>
      <c r="D19" s="42" t="s">
        <v>94</v>
      </c>
    </row>
    <row r="20" spans="1:4" ht="31.5" x14ac:dyDescent="0.25">
      <c r="A20" s="43" t="s">
        <v>89</v>
      </c>
      <c r="B20" s="33" t="s">
        <v>169</v>
      </c>
      <c r="C20" s="33" t="s">
        <v>94</v>
      </c>
      <c r="D20" s="42" t="s">
        <v>94</v>
      </c>
    </row>
    <row r="21" spans="1:4" ht="66.75" customHeight="1" x14ac:dyDescent="0.25">
      <c r="A21" s="42" t="s">
        <v>90</v>
      </c>
      <c r="B21" s="35" t="s">
        <v>189</v>
      </c>
      <c r="C21" s="72" t="s">
        <v>94</v>
      </c>
      <c r="D21" s="42" t="s">
        <v>94</v>
      </c>
    </row>
    <row r="22" spans="1:4" ht="63" x14ac:dyDescent="0.25">
      <c r="A22" s="42" t="s">
        <v>91</v>
      </c>
      <c r="B22" s="35" t="s">
        <v>170</v>
      </c>
      <c r="C22" s="35" t="s">
        <v>204</v>
      </c>
      <c r="D22" s="42" t="s">
        <v>94</v>
      </c>
    </row>
    <row r="23" spans="1:4" ht="52.5" customHeight="1" x14ac:dyDescent="0.25">
      <c r="A23" s="42" t="s">
        <v>92</v>
      </c>
      <c r="B23" s="35" t="s">
        <v>171</v>
      </c>
      <c r="C23" s="35" t="s">
        <v>203</v>
      </c>
      <c r="D23" s="42" t="s">
        <v>94</v>
      </c>
    </row>
    <row r="24" spans="1:4" ht="66.75" customHeight="1" x14ac:dyDescent="0.25">
      <c r="A24" s="203" t="s">
        <v>200</v>
      </c>
      <c r="B24" s="203"/>
      <c r="C24" s="203"/>
      <c r="D24" s="203"/>
    </row>
    <row r="25" spans="1:4" ht="15" customHeight="1" x14ac:dyDescent="0.25">
      <c r="A25" s="205" t="s">
        <v>206</v>
      </c>
      <c r="B25" s="205"/>
      <c r="C25" s="205"/>
      <c r="D25" s="205"/>
    </row>
    <row r="26" spans="1:4" ht="15" customHeight="1" x14ac:dyDescent="0.25">
      <c r="A26" s="198" t="s">
        <v>207</v>
      </c>
      <c r="B26" s="198"/>
      <c r="C26" s="198"/>
      <c r="D26" s="198"/>
    </row>
    <row r="27" spans="1:4" ht="129.75" customHeight="1" x14ac:dyDescent="0.25">
      <c r="A27" s="42" t="s">
        <v>31</v>
      </c>
      <c r="B27" s="11" t="s">
        <v>177</v>
      </c>
      <c r="C27" s="72" t="s">
        <v>208</v>
      </c>
      <c r="D27" s="37" t="s">
        <v>94</v>
      </c>
    </row>
    <row r="28" spans="1:4" ht="81" customHeight="1" x14ac:dyDescent="0.25">
      <c r="A28" s="203" t="s">
        <v>200</v>
      </c>
      <c r="B28" s="203"/>
      <c r="C28" s="203"/>
      <c r="D28" s="203"/>
    </row>
    <row r="29" spans="1:4" ht="19.5" customHeight="1" x14ac:dyDescent="0.25">
      <c r="A29" s="203" t="s">
        <v>209</v>
      </c>
      <c r="B29" s="203"/>
      <c r="C29" s="203"/>
      <c r="D29" s="203"/>
    </row>
    <row r="30" spans="1:4" ht="15" customHeight="1" x14ac:dyDescent="0.25">
      <c r="A30" s="198" t="s">
        <v>210</v>
      </c>
      <c r="B30" s="198"/>
      <c r="C30" s="198"/>
      <c r="D30" s="198"/>
    </row>
    <row r="31" spans="1:4" ht="66.75" customHeight="1" x14ac:dyDescent="0.25">
      <c r="A31" s="200" t="s">
        <v>211</v>
      </c>
      <c r="B31" s="199" t="s">
        <v>252</v>
      </c>
      <c r="C31" s="72" t="s">
        <v>214</v>
      </c>
      <c r="D31" s="201"/>
    </row>
    <row r="32" spans="1:4" ht="33" customHeight="1" x14ac:dyDescent="0.25">
      <c r="A32" s="200"/>
      <c r="B32" s="199"/>
      <c r="C32" s="72" t="s">
        <v>218</v>
      </c>
      <c r="D32" s="201"/>
    </row>
    <row r="33" spans="1:4" ht="127.5" customHeight="1" x14ac:dyDescent="0.25">
      <c r="A33" s="200"/>
      <c r="B33" s="199"/>
      <c r="C33" s="72" t="s">
        <v>217</v>
      </c>
      <c r="D33" s="201"/>
    </row>
    <row r="34" spans="1:4" ht="96.75" customHeight="1" x14ac:dyDescent="0.25">
      <c r="A34" s="200"/>
      <c r="B34" s="199"/>
      <c r="C34" s="72" t="s">
        <v>253</v>
      </c>
      <c r="D34" s="201"/>
    </row>
    <row r="35" spans="1:4" ht="49.5" customHeight="1" x14ac:dyDescent="0.25">
      <c r="A35" s="200"/>
      <c r="B35" s="199"/>
      <c r="C35" s="72" t="s">
        <v>216</v>
      </c>
      <c r="D35" s="201"/>
    </row>
    <row r="36" spans="1:4" ht="49.5" customHeight="1" x14ac:dyDescent="0.25">
      <c r="A36" s="200"/>
      <c r="B36" s="199"/>
      <c r="C36" s="72" t="s">
        <v>215</v>
      </c>
      <c r="D36" s="201"/>
    </row>
    <row r="37" spans="1:4" ht="134.25" customHeight="1" x14ac:dyDescent="0.25">
      <c r="A37" s="42" t="s">
        <v>212</v>
      </c>
      <c r="B37" s="33" t="s">
        <v>179</v>
      </c>
      <c r="C37" s="72" t="s">
        <v>219</v>
      </c>
      <c r="D37" s="1"/>
    </row>
    <row r="38" spans="1:4" ht="75.75" customHeight="1" x14ac:dyDescent="0.25">
      <c r="A38" s="42" t="s">
        <v>213</v>
      </c>
      <c r="B38" s="33" t="s">
        <v>180</v>
      </c>
      <c r="C38" s="4" t="s">
        <v>94</v>
      </c>
      <c r="D38" s="4" t="s">
        <v>94</v>
      </c>
    </row>
    <row r="39" spans="1:4" ht="15" customHeight="1" x14ac:dyDescent="0.25"/>
    <row r="40" spans="1:4" ht="15" customHeight="1" x14ac:dyDescent="0.25"/>
    <row r="41" spans="1:4" ht="15" customHeight="1" x14ac:dyDescent="0.25"/>
    <row r="42" spans="1:4" ht="15" customHeight="1" x14ac:dyDescent="0.25"/>
    <row r="43" spans="1:4" ht="15" customHeight="1" x14ac:dyDescent="0.25"/>
    <row r="44" spans="1:4" ht="15" customHeight="1" x14ac:dyDescent="0.25"/>
    <row r="45" spans="1:4" ht="15" customHeight="1" x14ac:dyDescent="0.25"/>
    <row r="46" spans="1:4" ht="15" customHeight="1" x14ac:dyDescent="0.25"/>
    <row r="47" spans="1:4" ht="15" customHeight="1" x14ac:dyDescent="0.25"/>
    <row r="48" spans="1:4" ht="15" customHeight="1" x14ac:dyDescent="0.25"/>
    <row r="49" ht="15" customHeight="1" x14ac:dyDescent="0.25"/>
    <row r="50" ht="15" customHeight="1" x14ac:dyDescent="0.25"/>
  </sheetData>
  <mergeCells count="16">
    <mergeCell ref="A30:D30"/>
    <mergeCell ref="B31:B36"/>
    <mergeCell ref="A31:A36"/>
    <mergeCell ref="D31:D36"/>
    <mergeCell ref="A3:D3"/>
    <mergeCell ref="A7:D7"/>
    <mergeCell ref="A8:D8"/>
    <mergeCell ref="A9:D9"/>
    <mergeCell ref="B10:B18"/>
    <mergeCell ref="A10:A18"/>
    <mergeCell ref="C10:C18"/>
    <mergeCell ref="A24:D24"/>
    <mergeCell ref="A25:D25"/>
    <mergeCell ref="A26:D26"/>
    <mergeCell ref="A28:D28"/>
    <mergeCell ref="A29:D29"/>
  </mergeCells>
  <pageMargins left="1.1811023622047245" right="0.39370078740157483" top="0.78740157480314965" bottom="0.78740157480314965" header="0.31496062992125984" footer="0.31496062992125984"/>
  <pageSetup paperSize="9" scale="50" firstPageNumber="11" fitToHeight="3" orientation="landscape" useFirstPageNumber="1" horizontalDpi="180" verticalDpi="180" r:id="rId1"/>
  <headerFooter>
    <oddHeader>&amp;L
&amp;C&amp;P</oddHeader>
  </headerFooter>
  <rowBreaks count="2" manualBreakCount="2">
    <brk id="17" max="3" man="1"/>
    <brk id="38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view="pageBreakPreview" topLeftCell="A2" zoomScaleSheetLayoutView="100" workbookViewId="0">
      <selection activeCell="F29" sqref="F28:F29"/>
    </sheetView>
  </sheetViews>
  <sheetFormatPr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207" t="s">
        <v>49</v>
      </c>
      <c r="W1" s="207"/>
    </row>
    <row r="2" spans="1:23" ht="81.75" customHeight="1" x14ac:dyDescent="0.25">
      <c r="A2" s="206" t="s">
        <v>48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</row>
    <row r="3" spans="1:23" ht="43.5" customHeight="1" x14ac:dyDescent="0.25">
      <c r="A3" s="216" t="s">
        <v>11</v>
      </c>
      <c r="B3" s="208" t="s">
        <v>38</v>
      </c>
      <c r="C3" s="216" t="s">
        <v>39</v>
      </c>
      <c r="D3" s="208" t="s">
        <v>40</v>
      </c>
      <c r="E3" s="208" t="s">
        <v>41</v>
      </c>
      <c r="F3" s="208" t="s">
        <v>42</v>
      </c>
      <c r="G3" s="210" t="s">
        <v>43</v>
      </c>
      <c r="H3" s="211"/>
      <c r="I3" s="211"/>
      <c r="J3" s="211"/>
      <c r="K3" s="212"/>
      <c r="L3" s="210" t="s">
        <v>43</v>
      </c>
      <c r="M3" s="211"/>
      <c r="N3" s="211"/>
      <c r="O3" s="211"/>
      <c r="P3" s="212"/>
      <c r="Q3" s="210" t="s">
        <v>43</v>
      </c>
      <c r="R3" s="211"/>
      <c r="S3" s="211"/>
      <c r="T3" s="211"/>
      <c r="U3" s="212"/>
      <c r="V3" s="208" t="s">
        <v>46</v>
      </c>
      <c r="W3" s="208" t="s">
        <v>47</v>
      </c>
    </row>
    <row r="4" spans="1:23" ht="72.75" customHeight="1" x14ac:dyDescent="0.25">
      <c r="A4" s="217"/>
      <c r="B4" s="209"/>
      <c r="C4" s="217"/>
      <c r="D4" s="209"/>
      <c r="E4" s="209"/>
      <c r="F4" s="209"/>
      <c r="G4" s="6" t="s">
        <v>44</v>
      </c>
      <c r="H4" s="5" t="s">
        <v>20</v>
      </c>
      <c r="I4" s="5" t="s">
        <v>21</v>
      </c>
      <c r="J4" s="5" t="s">
        <v>22</v>
      </c>
      <c r="K4" s="5" t="s">
        <v>45</v>
      </c>
      <c r="L4" s="6" t="s">
        <v>44</v>
      </c>
      <c r="M4" s="5" t="s">
        <v>20</v>
      </c>
      <c r="N4" s="5" t="s">
        <v>21</v>
      </c>
      <c r="O4" s="5" t="s">
        <v>22</v>
      </c>
      <c r="P4" s="5" t="s">
        <v>45</v>
      </c>
      <c r="Q4" s="6" t="s">
        <v>44</v>
      </c>
      <c r="R4" s="5" t="s">
        <v>20</v>
      </c>
      <c r="S4" s="5" t="s">
        <v>21</v>
      </c>
      <c r="T4" s="5" t="s">
        <v>22</v>
      </c>
      <c r="U4" s="5" t="s">
        <v>45</v>
      </c>
      <c r="V4" s="209"/>
      <c r="W4" s="209"/>
    </row>
    <row r="5" spans="1:23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  <c r="H5" s="47">
        <v>8</v>
      </c>
      <c r="I5" s="47">
        <v>9</v>
      </c>
      <c r="J5" s="47">
        <v>10</v>
      </c>
      <c r="K5" s="47">
        <v>11</v>
      </c>
      <c r="L5" s="47">
        <v>12</v>
      </c>
      <c r="M5" s="47">
        <v>13</v>
      </c>
      <c r="N5" s="47">
        <v>14</v>
      </c>
      <c r="O5" s="47">
        <v>15</v>
      </c>
      <c r="P5" s="47">
        <v>16</v>
      </c>
      <c r="Q5" s="47">
        <v>17</v>
      </c>
      <c r="R5" s="47">
        <v>18</v>
      </c>
      <c r="S5" s="47">
        <v>19</v>
      </c>
      <c r="T5" s="47">
        <v>20</v>
      </c>
      <c r="U5" s="47">
        <v>21</v>
      </c>
      <c r="V5" s="47">
        <v>22</v>
      </c>
      <c r="W5" s="47">
        <v>23</v>
      </c>
    </row>
    <row r="6" spans="1:23" x14ac:dyDescent="0.25">
      <c r="A6" s="213" t="s">
        <v>37</v>
      </c>
      <c r="B6" s="214"/>
      <c r="C6" s="214"/>
      <c r="D6" s="214"/>
      <c r="E6" s="21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94</v>
      </c>
      <c r="W6" s="4" t="s">
        <v>94</v>
      </c>
    </row>
    <row r="7" spans="1:23" x14ac:dyDescent="0.25">
      <c r="A7" s="47">
        <v>1</v>
      </c>
      <c r="B7" s="4" t="s">
        <v>94</v>
      </c>
      <c r="C7" s="4" t="s">
        <v>94</v>
      </c>
      <c r="D7" s="4" t="s">
        <v>94</v>
      </c>
      <c r="E7" s="4" t="s">
        <v>94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4" t="s">
        <v>94</v>
      </c>
      <c r="W7" s="4" t="s">
        <v>94</v>
      </c>
    </row>
  </sheetData>
  <mergeCells count="14">
    <mergeCell ref="A6:E6"/>
    <mergeCell ref="A3:A4"/>
    <mergeCell ref="B3:B4"/>
    <mergeCell ref="C3:C4"/>
    <mergeCell ref="D3:D4"/>
    <mergeCell ref="E3:E4"/>
    <mergeCell ref="A2:W2"/>
    <mergeCell ref="V1:W1"/>
    <mergeCell ref="F3:F4"/>
    <mergeCell ref="G3:K3"/>
    <mergeCell ref="L3:P3"/>
    <mergeCell ref="Q3:U3"/>
    <mergeCell ref="V3:V4"/>
    <mergeCell ref="W3:W4"/>
  </mergeCells>
  <pageMargins left="1.1811023622047245" right="0.39370078740157483" top="0.78740157480314965" bottom="0.78740157480314965" header="0.31496062992125984" footer="0.31496062992125984"/>
  <pageSetup paperSize="9" scale="58" firstPageNumber="14" orientation="landscape" useFirstPageNumber="1" verticalDpi="0" r:id="rId1"/>
  <headerFooter>
    <oddHeader>&amp;L
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view="pageBreakPreview" zoomScale="60" workbookViewId="0">
      <selection activeCell="K33" sqref="K33"/>
    </sheetView>
  </sheetViews>
  <sheetFormatPr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8" t="s">
        <v>50</v>
      </c>
    </row>
    <row r="2" spans="1:6" ht="39.75" customHeight="1" x14ac:dyDescent="0.25">
      <c r="A2" s="218" t="s">
        <v>51</v>
      </c>
      <c r="B2" s="218"/>
      <c r="C2" s="218"/>
      <c r="D2" s="218"/>
      <c r="E2" s="218"/>
      <c r="F2" s="218"/>
    </row>
    <row r="3" spans="1:6" ht="101.25" customHeight="1" x14ac:dyDescent="0.25">
      <c r="A3" s="4" t="s">
        <v>11</v>
      </c>
      <c r="B3" s="3" t="s">
        <v>52</v>
      </c>
      <c r="C3" s="4" t="s">
        <v>39</v>
      </c>
      <c r="D3" s="3" t="s">
        <v>53</v>
      </c>
      <c r="E3" s="3" t="s">
        <v>54</v>
      </c>
      <c r="F3" s="3" t="s">
        <v>12</v>
      </c>
    </row>
    <row r="4" spans="1:6" x14ac:dyDescent="0.25">
      <c r="A4" s="73">
        <v>1</v>
      </c>
      <c r="B4" s="73">
        <v>2</v>
      </c>
      <c r="C4" s="73">
        <v>3</v>
      </c>
      <c r="D4" s="73">
        <v>4</v>
      </c>
      <c r="E4" s="73">
        <v>5</v>
      </c>
      <c r="F4" s="73">
        <v>6</v>
      </c>
    </row>
    <row r="5" spans="1:6" x14ac:dyDescent="0.25">
      <c r="A5" s="73">
        <v>1</v>
      </c>
      <c r="B5" s="4" t="s">
        <v>94</v>
      </c>
      <c r="C5" s="4" t="s">
        <v>94</v>
      </c>
      <c r="D5" s="4" t="s">
        <v>94</v>
      </c>
      <c r="E5" s="4" t="s">
        <v>94</v>
      </c>
      <c r="F5" s="4" t="s">
        <v>94</v>
      </c>
    </row>
  </sheetData>
  <mergeCells count="1">
    <mergeCell ref="A2:F2"/>
  </mergeCells>
  <pageMargins left="1.1811023622047245" right="0.39370078740157483" top="0.78740157480314965" bottom="0.78740157480314965" header="0.31496062992125984" footer="0.31496062992125984"/>
  <pageSetup paperSize="9" scale="75" firstPageNumber="15" orientation="portrait" useFirstPageNumber="1" verticalDpi="0" r:id="rId1"/>
  <headerFooter>
    <oddHeader>&amp;L
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="69" zoomScaleSheetLayoutView="69" workbookViewId="0">
      <selection activeCell="C16" sqref="C16"/>
    </sheetView>
  </sheetViews>
  <sheetFormatPr defaultRowHeight="15" x14ac:dyDescent="0.25"/>
  <cols>
    <col min="1" max="1" width="9.140625" style="2"/>
    <col min="2" max="2" width="43.85546875" style="2" customWidth="1"/>
    <col min="3" max="3" width="19.140625" style="2" customWidth="1"/>
    <col min="4" max="15" width="9.140625" style="2"/>
    <col min="16" max="16" width="17" style="2" customWidth="1"/>
    <col min="17" max="16384" width="9.140625" style="2"/>
  </cols>
  <sheetData>
    <row r="1" spans="1:16" x14ac:dyDescent="0.25">
      <c r="P1" s="8" t="s">
        <v>60</v>
      </c>
    </row>
    <row r="2" spans="1:16" ht="45.75" customHeight="1" x14ac:dyDescent="0.25">
      <c r="A2" s="220" t="s">
        <v>59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</row>
    <row r="4" spans="1:16" ht="65.25" customHeight="1" x14ac:dyDescent="0.25">
      <c r="A4" s="221" t="s">
        <v>55</v>
      </c>
      <c r="B4" s="223" t="s">
        <v>56</v>
      </c>
      <c r="C4" s="223" t="s">
        <v>57</v>
      </c>
      <c r="D4" s="227" t="s">
        <v>14</v>
      </c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9"/>
      <c r="P4" s="225" t="s">
        <v>58</v>
      </c>
    </row>
    <row r="5" spans="1:16" ht="24" customHeight="1" x14ac:dyDescent="0.25">
      <c r="A5" s="222"/>
      <c r="B5" s="224"/>
      <c r="C5" s="224"/>
      <c r="D5" s="74">
        <v>2019</v>
      </c>
      <c r="E5" s="74">
        <v>2020</v>
      </c>
      <c r="F5" s="74">
        <v>2021</v>
      </c>
      <c r="G5" s="74">
        <v>2022</v>
      </c>
      <c r="H5" s="74">
        <v>2023</v>
      </c>
      <c r="I5" s="74">
        <v>2024</v>
      </c>
      <c r="J5" s="74">
        <v>2025</v>
      </c>
      <c r="K5" s="74">
        <v>2026</v>
      </c>
      <c r="L5" s="74">
        <v>2027</v>
      </c>
      <c r="M5" s="74">
        <v>2028</v>
      </c>
      <c r="N5" s="74">
        <v>2029</v>
      </c>
      <c r="O5" s="74">
        <v>2030</v>
      </c>
      <c r="P5" s="226"/>
    </row>
    <row r="6" spans="1:16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  <c r="M6" s="47">
        <v>13</v>
      </c>
      <c r="N6" s="47">
        <v>14</v>
      </c>
      <c r="O6" s="47">
        <v>15</v>
      </c>
      <c r="P6" s="47">
        <v>16</v>
      </c>
    </row>
    <row r="7" spans="1:16" ht="50.25" customHeight="1" x14ac:dyDescent="0.25">
      <c r="A7" s="47">
        <v>1</v>
      </c>
      <c r="B7" s="44" t="s">
        <v>130</v>
      </c>
      <c r="C7" s="47" t="s">
        <v>157</v>
      </c>
      <c r="D7" s="47">
        <v>12</v>
      </c>
      <c r="E7" s="47">
        <v>15</v>
      </c>
      <c r="F7" s="47" t="s">
        <v>222</v>
      </c>
      <c r="G7" s="47" t="s">
        <v>222</v>
      </c>
      <c r="H7" s="47" t="s">
        <v>222</v>
      </c>
      <c r="I7" s="47" t="s">
        <v>222</v>
      </c>
      <c r="J7" s="47" t="s">
        <v>222</v>
      </c>
      <c r="K7" s="47" t="s">
        <v>222</v>
      </c>
      <c r="L7" s="47" t="s">
        <v>222</v>
      </c>
      <c r="M7" s="47" t="s">
        <v>222</v>
      </c>
      <c r="N7" s="47" t="s">
        <v>222</v>
      </c>
      <c r="O7" s="47" t="s">
        <v>222</v>
      </c>
      <c r="P7" s="47" t="s">
        <v>223</v>
      </c>
    </row>
    <row r="8" spans="1:16" ht="83.25" customHeight="1" x14ac:dyDescent="0.25">
      <c r="A8" s="47">
        <v>2</v>
      </c>
      <c r="B8" s="44" t="s">
        <v>229</v>
      </c>
      <c r="C8" s="77">
        <v>579</v>
      </c>
      <c r="D8" s="77">
        <v>579</v>
      </c>
      <c r="E8" s="77">
        <v>0</v>
      </c>
      <c r="F8" s="77">
        <v>2141</v>
      </c>
      <c r="G8" s="77" t="s">
        <v>222</v>
      </c>
      <c r="H8" s="77" t="s">
        <v>222</v>
      </c>
      <c r="I8" s="77" t="s">
        <v>222</v>
      </c>
      <c r="J8" s="77" t="s">
        <v>222</v>
      </c>
      <c r="K8" s="77" t="s">
        <v>222</v>
      </c>
      <c r="L8" s="77" t="s">
        <v>222</v>
      </c>
      <c r="M8" s="77" t="s">
        <v>222</v>
      </c>
      <c r="N8" s="77" t="s">
        <v>222</v>
      </c>
      <c r="O8" s="77" t="s">
        <v>222</v>
      </c>
      <c r="P8" s="77">
        <v>2141</v>
      </c>
    </row>
    <row r="9" spans="1:16" ht="46.5" customHeight="1" x14ac:dyDescent="0.25">
      <c r="A9" s="47">
        <v>3</v>
      </c>
      <c r="B9" s="44" t="s">
        <v>231</v>
      </c>
      <c r="C9" s="77">
        <v>903</v>
      </c>
      <c r="D9" s="77">
        <v>903</v>
      </c>
      <c r="E9" s="77">
        <v>903</v>
      </c>
      <c r="F9" s="77">
        <v>903</v>
      </c>
      <c r="G9" s="77">
        <v>903</v>
      </c>
      <c r="H9" s="77">
        <v>903</v>
      </c>
      <c r="I9" s="77">
        <v>903</v>
      </c>
      <c r="J9" s="77">
        <v>903</v>
      </c>
      <c r="K9" s="77">
        <v>903</v>
      </c>
      <c r="L9" s="77">
        <v>903</v>
      </c>
      <c r="M9" s="77">
        <v>903</v>
      </c>
      <c r="N9" s="77">
        <v>903</v>
      </c>
      <c r="O9" s="77">
        <v>903</v>
      </c>
      <c r="P9" s="77">
        <v>903</v>
      </c>
    </row>
    <row r="10" spans="1:16" ht="77.25" customHeight="1" x14ac:dyDescent="0.25">
      <c r="A10" s="47">
        <v>4</v>
      </c>
      <c r="B10" s="44" t="s">
        <v>232</v>
      </c>
      <c r="C10" s="77" t="s">
        <v>224</v>
      </c>
      <c r="D10" s="77" t="s">
        <v>94</v>
      </c>
      <c r="E10" s="77" t="s">
        <v>94</v>
      </c>
      <c r="F10" s="77">
        <v>5</v>
      </c>
      <c r="G10" s="77">
        <v>6</v>
      </c>
      <c r="H10" s="77">
        <v>6</v>
      </c>
      <c r="I10" s="77">
        <v>12</v>
      </c>
      <c r="J10" s="77">
        <v>12</v>
      </c>
      <c r="K10" s="77">
        <v>12</v>
      </c>
      <c r="L10" s="77">
        <v>12</v>
      </c>
      <c r="M10" s="77">
        <v>12</v>
      </c>
      <c r="N10" s="77">
        <v>12</v>
      </c>
      <c r="O10" s="77">
        <v>12</v>
      </c>
      <c r="P10" s="77">
        <v>12</v>
      </c>
    </row>
    <row r="11" spans="1:16" ht="93" customHeight="1" x14ac:dyDescent="0.25">
      <c r="A11" s="47" t="s">
        <v>220</v>
      </c>
      <c r="B11" s="44" t="s">
        <v>131</v>
      </c>
      <c r="C11" s="77">
        <v>60</v>
      </c>
      <c r="D11" s="77" t="s">
        <v>225</v>
      </c>
      <c r="E11" s="77" t="s">
        <v>225</v>
      </c>
      <c r="F11" s="77">
        <v>60</v>
      </c>
      <c r="G11" s="77">
        <v>72</v>
      </c>
      <c r="H11" s="77">
        <v>72</v>
      </c>
      <c r="I11" s="77">
        <v>145</v>
      </c>
      <c r="J11" s="77">
        <v>145</v>
      </c>
      <c r="K11" s="77">
        <v>145</v>
      </c>
      <c r="L11" s="77">
        <v>145</v>
      </c>
      <c r="M11" s="77">
        <v>145</v>
      </c>
      <c r="N11" s="77">
        <v>145</v>
      </c>
      <c r="O11" s="77">
        <v>145</v>
      </c>
      <c r="P11" s="77">
        <v>145</v>
      </c>
    </row>
    <row r="12" spans="1:16" ht="51" customHeight="1" x14ac:dyDescent="0.25">
      <c r="A12" s="47" t="s">
        <v>221</v>
      </c>
      <c r="B12" s="44" t="s">
        <v>132</v>
      </c>
      <c r="C12" s="77">
        <v>1207</v>
      </c>
      <c r="D12" s="77" t="s">
        <v>225</v>
      </c>
      <c r="E12" s="77" t="s">
        <v>225</v>
      </c>
      <c r="F12" s="77">
        <v>1207</v>
      </c>
      <c r="G12" s="77">
        <v>1207</v>
      </c>
      <c r="H12" s="77">
        <v>1207</v>
      </c>
      <c r="I12" s="77">
        <v>1207</v>
      </c>
      <c r="J12" s="77">
        <v>1207</v>
      </c>
      <c r="K12" s="77">
        <v>1207</v>
      </c>
      <c r="L12" s="77">
        <v>1207</v>
      </c>
      <c r="M12" s="77">
        <v>1207</v>
      </c>
      <c r="N12" s="77">
        <v>1207</v>
      </c>
      <c r="O12" s="77">
        <v>1207</v>
      </c>
      <c r="P12" s="77">
        <v>1207</v>
      </c>
    </row>
    <row r="13" spans="1:16" ht="106.5" customHeight="1" x14ac:dyDescent="0.25">
      <c r="A13" s="43" t="s">
        <v>144</v>
      </c>
      <c r="B13" s="44" t="s">
        <v>235</v>
      </c>
      <c r="C13" s="77" t="s">
        <v>226</v>
      </c>
      <c r="D13" s="77" t="s">
        <v>94</v>
      </c>
      <c r="E13" s="77" t="s">
        <v>94</v>
      </c>
      <c r="F13" s="77">
        <v>30</v>
      </c>
      <c r="G13" s="77">
        <v>30</v>
      </c>
      <c r="H13" s="77">
        <v>30</v>
      </c>
      <c r="I13" s="77">
        <v>37</v>
      </c>
      <c r="J13" s="77">
        <v>37</v>
      </c>
      <c r="K13" s="77">
        <v>37</v>
      </c>
      <c r="L13" s="77">
        <v>37</v>
      </c>
      <c r="M13" s="77">
        <v>37</v>
      </c>
      <c r="N13" s="77">
        <v>37</v>
      </c>
      <c r="O13" s="77">
        <v>37</v>
      </c>
      <c r="P13" s="77">
        <v>37</v>
      </c>
    </row>
    <row r="14" spans="1:16" ht="77.25" customHeight="1" x14ac:dyDescent="0.25">
      <c r="A14" s="43" t="s">
        <v>145</v>
      </c>
      <c r="B14" s="44" t="s">
        <v>134</v>
      </c>
      <c r="C14" s="77">
        <v>265</v>
      </c>
      <c r="D14" s="77" t="s">
        <v>225</v>
      </c>
      <c r="E14" s="77" t="s">
        <v>94</v>
      </c>
      <c r="F14" s="77">
        <v>362</v>
      </c>
      <c r="G14" s="77">
        <v>362</v>
      </c>
      <c r="H14" s="77">
        <v>362</v>
      </c>
      <c r="I14" s="77">
        <v>447</v>
      </c>
      <c r="J14" s="77">
        <v>447</v>
      </c>
      <c r="K14" s="77">
        <v>447</v>
      </c>
      <c r="L14" s="77">
        <v>447</v>
      </c>
      <c r="M14" s="77">
        <v>447</v>
      </c>
      <c r="N14" s="77">
        <v>447</v>
      </c>
      <c r="O14" s="77">
        <v>447</v>
      </c>
      <c r="P14" s="77">
        <v>447</v>
      </c>
    </row>
    <row r="15" spans="1:16" ht="48" customHeight="1" x14ac:dyDescent="0.25">
      <c r="A15" s="43" t="s">
        <v>146</v>
      </c>
      <c r="B15" s="44" t="s">
        <v>132</v>
      </c>
      <c r="C15" s="77">
        <v>1207</v>
      </c>
      <c r="D15" s="77" t="s">
        <v>225</v>
      </c>
      <c r="E15" s="77" t="s">
        <v>94</v>
      </c>
      <c r="F15" s="77">
        <v>1207</v>
      </c>
      <c r="G15" s="77">
        <v>1207</v>
      </c>
      <c r="H15" s="77">
        <v>1207</v>
      </c>
      <c r="I15" s="77">
        <v>1207</v>
      </c>
      <c r="J15" s="77">
        <v>1207</v>
      </c>
      <c r="K15" s="77">
        <v>1207</v>
      </c>
      <c r="L15" s="77">
        <v>1207</v>
      </c>
      <c r="M15" s="77">
        <v>1207</v>
      </c>
      <c r="N15" s="77">
        <v>1207</v>
      </c>
      <c r="O15" s="77">
        <v>1207</v>
      </c>
      <c r="P15" s="77">
        <v>1207</v>
      </c>
    </row>
    <row r="16" spans="1:16" ht="76.5" customHeight="1" x14ac:dyDescent="0.25">
      <c r="A16" s="43" t="s">
        <v>147</v>
      </c>
      <c r="B16" s="44" t="s">
        <v>243</v>
      </c>
      <c r="C16" s="77">
        <v>741</v>
      </c>
      <c r="D16" s="77">
        <v>741</v>
      </c>
      <c r="E16" s="77">
        <v>1154</v>
      </c>
      <c r="F16" s="77">
        <v>1590</v>
      </c>
      <c r="G16" s="77" t="s">
        <v>222</v>
      </c>
      <c r="H16" s="77" t="s">
        <v>222</v>
      </c>
      <c r="I16" s="77" t="s">
        <v>222</v>
      </c>
      <c r="J16" s="77" t="s">
        <v>222</v>
      </c>
      <c r="K16" s="77" t="s">
        <v>222</v>
      </c>
      <c r="L16" s="77" t="s">
        <v>222</v>
      </c>
      <c r="M16" s="77" t="s">
        <v>222</v>
      </c>
      <c r="N16" s="77" t="s">
        <v>222</v>
      </c>
      <c r="O16" s="77" t="s">
        <v>222</v>
      </c>
      <c r="P16" s="77" t="s">
        <v>242</v>
      </c>
    </row>
    <row r="17" spans="1:16" ht="47.25" customHeight="1" x14ac:dyDescent="0.25">
      <c r="A17" s="43" t="s">
        <v>148</v>
      </c>
      <c r="B17" s="44" t="s">
        <v>246</v>
      </c>
      <c r="C17" s="77">
        <v>8</v>
      </c>
      <c r="D17" s="77">
        <v>8</v>
      </c>
      <c r="E17" s="77">
        <v>8</v>
      </c>
      <c r="F17" s="77">
        <v>8</v>
      </c>
      <c r="G17" s="77">
        <v>8</v>
      </c>
      <c r="H17" s="77">
        <v>8</v>
      </c>
      <c r="I17" s="77">
        <v>8</v>
      </c>
      <c r="J17" s="77">
        <v>8</v>
      </c>
      <c r="K17" s="77">
        <v>8</v>
      </c>
      <c r="L17" s="77">
        <v>8</v>
      </c>
      <c r="M17" s="77">
        <v>8</v>
      </c>
      <c r="N17" s="77">
        <v>8</v>
      </c>
      <c r="O17" s="77">
        <v>8</v>
      </c>
      <c r="P17" s="77">
        <v>8</v>
      </c>
    </row>
    <row r="18" spans="1:16" ht="111" customHeight="1" x14ac:dyDescent="0.25">
      <c r="A18" s="43" t="s">
        <v>149</v>
      </c>
      <c r="B18" s="44" t="s">
        <v>230</v>
      </c>
      <c r="C18" s="74">
        <v>1</v>
      </c>
      <c r="D18" s="74">
        <v>1</v>
      </c>
      <c r="E18" s="74">
        <v>0</v>
      </c>
      <c r="F18" s="74">
        <v>1</v>
      </c>
      <c r="G18" s="74" t="s">
        <v>222</v>
      </c>
      <c r="H18" s="74" t="s">
        <v>222</v>
      </c>
      <c r="I18" s="74" t="s">
        <v>222</v>
      </c>
      <c r="J18" s="74" t="s">
        <v>222</v>
      </c>
      <c r="K18" s="74" t="s">
        <v>222</v>
      </c>
      <c r="L18" s="74" t="s">
        <v>222</v>
      </c>
      <c r="M18" s="74" t="s">
        <v>222</v>
      </c>
      <c r="N18" s="74" t="s">
        <v>222</v>
      </c>
      <c r="O18" s="74" t="s">
        <v>222</v>
      </c>
      <c r="P18" s="74">
        <v>1</v>
      </c>
    </row>
    <row r="19" spans="1:16" ht="61.5" customHeight="1" x14ac:dyDescent="0.25">
      <c r="A19" s="43" t="s">
        <v>150</v>
      </c>
      <c r="B19" s="44" t="s">
        <v>249</v>
      </c>
      <c r="C19" s="77">
        <v>3</v>
      </c>
      <c r="D19" s="77">
        <v>3</v>
      </c>
      <c r="E19" s="77">
        <v>3</v>
      </c>
      <c r="F19" s="77">
        <v>3</v>
      </c>
      <c r="G19" s="77">
        <v>3</v>
      </c>
      <c r="H19" s="77">
        <v>3</v>
      </c>
      <c r="I19" s="77">
        <v>3</v>
      </c>
      <c r="J19" s="77">
        <v>3</v>
      </c>
      <c r="K19" s="77">
        <v>3</v>
      </c>
      <c r="L19" s="77">
        <v>3</v>
      </c>
      <c r="M19" s="77">
        <v>3</v>
      </c>
      <c r="N19" s="77">
        <v>3</v>
      </c>
      <c r="O19" s="77">
        <v>3</v>
      </c>
      <c r="P19" s="77">
        <v>3</v>
      </c>
    </row>
    <row r="20" spans="1:16" ht="92.25" customHeight="1" x14ac:dyDescent="0.25">
      <c r="A20" s="43" t="s">
        <v>151</v>
      </c>
      <c r="B20" s="44" t="s">
        <v>137</v>
      </c>
      <c r="C20" s="77">
        <v>100</v>
      </c>
      <c r="D20" s="77">
        <v>100</v>
      </c>
      <c r="E20" s="77">
        <v>100</v>
      </c>
      <c r="F20" s="77">
        <v>100</v>
      </c>
      <c r="G20" s="77">
        <v>100</v>
      </c>
      <c r="H20" s="77">
        <v>100</v>
      </c>
      <c r="I20" s="77">
        <v>100</v>
      </c>
      <c r="J20" s="77">
        <v>100</v>
      </c>
      <c r="K20" s="77">
        <v>100</v>
      </c>
      <c r="L20" s="77">
        <v>100</v>
      </c>
      <c r="M20" s="77">
        <v>100</v>
      </c>
      <c r="N20" s="77">
        <v>100</v>
      </c>
      <c r="O20" s="77">
        <v>100</v>
      </c>
      <c r="P20" s="77">
        <v>100</v>
      </c>
    </row>
    <row r="21" spans="1:16" ht="46.5" customHeight="1" x14ac:dyDescent="0.25">
      <c r="A21" s="43" t="s">
        <v>152</v>
      </c>
      <c r="B21" s="9" t="s">
        <v>138</v>
      </c>
      <c r="C21" s="74">
        <v>2090</v>
      </c>
      <c r="D21" s="74">
        <v>2090</v>
      </c>
      <c r="E21" s="74">
        <v>2090</v>
      </c>
      <c r="F21" s="74">
        <v>2090</v>
      </c>
      <c r="G21" s="74">
        <v>2090</v>
      </c>
      <c r="H21" s="74">
        <v>2090</v>
      </c>
      <c r="I21" s="74">
        <v>2090</v>
      </c>
      <c r="J21" s="74">
        <v>2090</v>
      </c>
      <c r="K21" s="74">
        <v>2090</v>
      </c>
      <c r="L21" s="74">
        <v>2090</v>
      </c>
      <c r="M21" s="74">
        <v>2090</v>
      </c>
      <c r="N21" s="74">
        <v>2090</v>
      </c>
      <c r="O21" s="74">
        <v>2090</v>
      </c>
      <c r="P21" s="74">
        <v>2090</v>
      </c>
    </row>
    <row r="22" spans="1:16" ht="48.75" customHeight="1" x14ac:dyDescent="0.25">
      <c r="A22" s="43" t="s">
        <v>153</v>
      </c>
      <c r="B22" s="9" t="s">
        <v>139</v>
      </c>
      <c r="C22" s="74">
        <v>2090</v>
      </c>
      <c r="D22" s="74">
        <v>2090</v>
      </c>
      <c r="E22" s="74">
        <v>2090</v>
      </c>
      <c r="F22" s="74">
        <v>2090</v>
      </c>
      <c r="G22" s="74">
        <v>2090</v>
      </c>
      <c r="H22" s="74">
        <v>2090</v>
      </c>
      <c r="I22" s="74">
        <v>2090</v>
      </c>
      <c r="J22" s="74">
        <v>2090</v>
      </c>
      <c r="K22" s="74">
        <v>2090</v>
      </c>
      <c r="L22" s="74">
        <v>2090</v>
      </c>
      <c r="M22" s="74">
        <v>2090</v>
      </c>
      <c r="N22" s="74">
        <v>2090</v>
      </c>
      <c r="O22" s="74">
        <v>2090</v>
      </c>
      <c r="P22" s="74">
        <v>2090</v>
      </c>
    </row>
    <row r="23" spans="1:16" ht="77.25" customHeight="1" x14ac:dyDescent="0.25">
      <c r="A23" s="43" t="s">
        <v>154</v>
      </c>
      <c r="B23" s="9" t="s">
        <v>140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</row>
    <row r="24" spans="1:16" ht="61.5" customHeight="1" x14ac:dyDescent="0.25">
      <c r="A24" s="43" t="s">
        <v>155</v>
      </c>
      <c r="B24" s="9" t="s">
        <v>141</v>
      </c>
      <c r="C24" s="74">
        <v>0</v>
      </c>
      <c r="D24" s="74">
        <v>0</v>
      </c>
      <c r="E24" s="74">
        <v>0</v>
      </c>
      <c r="F24" s="74">
        <v>0</v>
      </c>
      <c r="G24" s="74">
        <v>0</v>
      </c>
      <c r="H24" s="74">
        <v>0</v>
      </c>
      <c r="I24" s="74">
        <v>0</v>
      </c>
      <c r="J24" s="74">
        <v>0</v>
      </c>
      <c r="K24" s="74">
        <v>0</v>
      </c>
      <c r="L24" s="74">
        <v>0</v>
      </c>
      <c r="M24" s="74">
        <v>0</v>
      </c>
      <c r="N24" s="74">
        <v>0</v>
      </c>
      <c r="O24" s="74">
        <v>0</v>
      </c>
      <c r="P24" s="74">
        <v>0</v>
      </c>
    </row>
    <row r="25" spans="1:16" ht="30" x14ac:dyDescent="0.25">
      <c r="A25" s="43" t="s">
        <v>156</v>
      </c>
      <c r="B25" s="9" t="s">
        <v>142</v>
      </c>
      <c r="C25" s="74">
        <v>1864</v>
      </c>
      <c r="D25" s="74">
        <v>1870</v>
      </c>
      <c r="E25" s="74">
        <v>1875</v>
      </c>
      <c r="F25" s="74">
        <v>1875</v>
      </c>
      <c r="G25" s="74">
        <v>1875</v>
      </c>
      <c r="H25" s="74">
        <v>1875</v>
      </c>
      <c r="I25" s="74">
        <v>1875</v>
      </c>
      <c r="J25" s="74">
        <v>1880</v>
      </c>
      <c r="K25" s="74">
        <v>1887</v>
      </c>
      <c r="L25" s="74">
        <v>1887</v>
      </c>
      <c r="M25" s="74">
        <v>1887</v>
      </c>
      <c r="N25" s="74">
        <v>1887</v>
      </c>
      <c r="O25" s="74">
        <v>1887</v>
      </c>
      <c r="P25" s="74">
        <v>1887</v>
      </c>
    </row>
    <row r="26" spans="1:16" ht="50.25" customHeight="1" x14ac:dyDescent="0.25">
      <c r="A26" s="43" t="s">
        <v>157</v>
      </c>
      <c r="B26" s="9" t="s">
        <v>143</v>
      </c>
      <c r="C26" s="74">
        <v>1</v>
      </c>
      <c r="D26" s="74">
        <v>1</v>
      </c>
      <c r="E26" s="74">
        <v>1</v>
      </c>
      <c r="F26" s="74">
        <v>1</v>
      </c>
      <c r="G26" s="74">
        <v>1</v>
      </c>
      <c r="H26" s="74">
        <v>1</v>
      </c>
      <c r="I26" s="74">
        <v>1</v>
      </c>
      <c r="J26" s="74">
        <v>1</v>
      </c>
      <c r="K26" s="74">
        <v>1</v>
      </c>
      <c r="L26" s="74">
        <v>1</v>
      </c>
      <c r="M26" s="74">
        <v>1</v>
      </c>
      <c r="N26" s="74">
        <v>1</v>
      </c>
      <c r="O26" s="74">
        <v>1</v>
      </c>
      <c r="P26" s="74">
        <v>1</v>
      </c>
    </row>
    <row r="28" spans="1:16" ht="30" x14ac:dyDescent="0.25">
      <c r="B28" s="75" t="s">
        <v>227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</row>
    <row r="29" spans="1:16" x14ac:dyDescent="0.25">
      <c r="B29" s="75" t="s">
        <v>228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</row>
    <row r="30" spans="1:16" ht="33" customHeight="1" x14ac:dyDescent="0.25">
      <c r="B30" s="219" t="s">
        <v>254</v>
      </c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</row>
    <row r="31" spans="1:16" ht="33" customHeight="1" x14ac:dyDescent="0.25">
      <c r="B31" s="219" t="s">
        <v>244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</row>
    <row r="32" spans="1:16" x14ac:dyDescent="0.25">
      <c r="B32" s="230" t="s">
        <v>233</v>
      </c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</row>
    <row r="33" spans="2:16" ht="28.5" customHeight="1" x14ac:dyDescent="0.25">
      <c r="B33" s="230" t="s">
        <v>245</v>
      </c>
      <c r="C33" s="230"/>
      <c r="D33" s="23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</row>
    <row r="34" spans="2:16" ht="32.25" customHeight="1" x14ac:dyDescent="0.25">
      <c r="B34" s="230" t="s">
        <v>234</v>
      </c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</row>
    <row r="35" spans="2:16" ht="20.25" customHeight="1" x14ac:dyDescent="0.25">
      <c r="B35" s="230" t="s">
        <v>247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</row>
    <row r="36" spans="2:16" ht="31.5" customHeight="1" x14ac:dyDescent="0.25">
      <c r="B36" s="230" t="s">
        <v>248</v>
      </c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</row>
    <row r="37" spans="2:16" ht="21" customHeight="1" x14ac:dyDescent="0.25"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</row>
  </sheetData>
  <mergeCells count="14">
    <mergeCell ref="B36:P36"/>
    <mergeCell ref="B37:P37"/>
    <mergeCell ref="B32:P32"/>
    <mergeCell ref="B33:P33"/>
    <mergeCell ref="B34:P34"/>
    <mergeCell ref="B35:P35"/>
    <mergeCell ref="B30:P30"/>
    <mergeCell ref="B31:P31"/>
    <mergeCell ref="A2:P2"/>
    <mergeCell ref="A4:A5"/>
    <mergeCell ref="B4:B5"/>
    <mergeCell ref="C4:C5"/>
    <mergeCell ref="P4:P5"/>
    <mergeCell ref="D4:O4"/>
  </mergeCells>
  <pageMargins left="1.1811023622047245" right="0.39370078740157483" top="0.78740157480314965" bottom="0.78740157480314965" header="0.31496062992125984" footer="0.31496062992125984"/>
  <pageSetup paperSize="9" scale="45" firstPageNumber="16" fitToHeight="2" orientation="landscape" useFirstPageNumber="1" verticalDpi="0" r:id="rId1"/>
  <headerFooter>
    <oddHeader>&amp;L
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60" workbookViewId="0">
      <selection activeCell="H17" sqref="H17"/>
    </sheetView>
  </sheetViews>
  <sheetFormatPr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7" width="14.42578125" style="2" customWidth="1"/>
    <col min="8" max="16384" width="9.140625" style="2"/>
  </cols>
  <sheetData>
    <row r="1" spans="1:16" x14ac:dyDescent="0.25">
      <c r="O1" s="231" t="s">
        <v>69</v>
      </c>
      <c r="P1" s="231"/>
    </row>
    <row r="2" spans="1:16" x14ac:dyDescent="0.25">
      <c r="A2" s="235" t="s">
        <v>68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4" spans="1:16" ht="21.75" customHeight="1" x14ac:dyDescent="0.25">
      <c r="A4" s="221" t="s">
        <v>11</v>
      </c>
      <c r="B4" s="232" t="s">
        <v>61</v>
      </c>
      <c r="C4" s="233"/>
      <c r="D4" s="233"/>
      <c r="E4" s="234"/>
      <c r="F4" s="225" t="s">
        <v>66</v>
      </c>
      <c r="G4" s="223" t="s">
        <v>67</v>
      </c>
      <c r="H4" s="233"/>
      <c r="I4" s="233"/>
      <c r="J4" s="233"/>
      <c r="K4" s="233"/>
      <c r="L4" s="233"/>
      <c r="M4" s="233"/>
      <c r="N4" s="233"/>
      <c r="O4" s="233"/>
      <c r="P4" s="234"/>
    </row>
    <row r="5" spans="1:16" ht="72" customHeight="1" x14ac:dyDescent="0.25">
      <c r="A5" s="222"/>
      <c r="B5" s="3" t="s">
        <v>62</v>
      </c>
      <c r="C5" s="3" t="s">
        <v>63</v>
      </c>
      <c r="D5" s="3" t="s">
        <v>64</v>
      </c>
      <c r="E5" s="3" t="s">
        <v>65</v>
      </c>
      <c r="F5" s="226"/>
      <c r="G5" s="224"/>
      <c r="H5" s="74">
        <v>2022</v>
      </c>
      <c r="I5" s="74">
        <v>2023</v>
      </c>
      <c r="J5" s="74">
        <v>2024</v>
      </c>
      <c r="K5" s="74">
        <v>2025</v>
      </c>
      <c r="L5" s="74">
        <v>2026</v>
      </c>
      <c r="M5" s="74">
        <v>2027</v>
      </c>
      <c r="N5" s="74">
        <v>2028</v>
      </c>
      <c r="O5" s="74">
        <v>2029</v>
      </c>
      <c r="P5" s="74">
        <v>2030</v>
      </c>
    </row>
    <row r="6" spans="1:16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  <c r="M6" s="47">
        <v>13</v>
      </c>
      <c r="N6" s="47">
        <v>14</v>
      </c>
      <c r="O6" s="47">
        <v>15</v>
      </c>
      <c r="P6" s="47">
        <v>16</v>
      </c>
    </row>
    <row r="7" spans="1:16" x14ac:dyDescent="0.25">
      <c r="A7" s="47">
        <v>1</v>
      </c>
      <c r="B7" s="4" t="s">
        <v>94</v>
      </c>
      <c r="C7" s="4" t="s">
        <v>94</v>
      </c>
      <c r="D7" s="4" t="s">
        <v>94</v>
      </c>
      <c r="E7" s="4" t="s">
        <v>94</v>
      </c>
      <c r="F7" s="4" t="s">
        <v>94</v>
      </c>
      <c r="G7" s="12">
        <f>SUM(H7:P8)</f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</row>
  </sheetData>
  <mergeCells count="7">
    <mergeCell ref="O1:P1"/>
    <mergeCell ref="B4:E4"/>
    <mergeCell ref="A4:A5"/>
    <mergeCell ref="F4:F5"/>
    <mergeCell ref="G4:G5"/>
    <mergeCell ref="H4:P4"/>
    <mergeCell ref="A2:P2"/>
  </mergeCells>
  <pageMargins left="1.1811023622047245" right="0.39370078740157483" top="0.78740157480314965" bottom="0.78740157480314965" header="0.31496062992125984" footer="0.31496062992125984"/>
  <pageSetup paperSize="9" scale="78" firstPageNumber="18" orientation="landscape" useFirstPageNumber="1" verticalDpi="0" r:id="rId1"/>
  <headerFooter>
    <oddHeader>&amp;L
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="60" workbookViewId="0">
      <selection activeCell="C22" sqref="C22"/>
    </sheetView>
  </sheetViews>
  <sheetFormatPr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ht="29.25" customHeight="1" x14ac:dyDescent="0.25">
      <c r="E1" s="237"/>
      <c r="F1" s="238"/>
    </row>
    <row r="3" spans="1:6" x14ac:dyDescent="0.25">
      <c r="F3" s="8" t="s">
        <v>75</v>
      </c>
    </row>
    <row r="4" spans="1:6" ht="42.75" customHeight="1" x14ac:dyDescent="0.25">
      <c r="A4" s="236" t="s">
        <v>76</v>
      </c>
      <c r="B4" s="236"/>
      <c r="C4" s="236"/>
      <c r="D4" s="236"/>
      <c r="E4" s="236"/>
      <c r="F4" s="236"/>
    </row>
    <row r="6" spans="1:6" ht="80.25" customHeight="1" x14ac:dyDescent="0.25">
      <c r="A6" s="6" t="s">
        <v>11</v>
      </c>
      <c r="B6" s="5" t="s">
        <v>70</v>
      </c>
      <c r="C6" s="5" t="s">
        <v>71</v>
      </c>
      <c r="D6" s="5" t="s">
        <v>72</v>
      </c>
      <c r="E6" s="5" t="s">
        <v>73</v>
      </c>
      <c r="F6" s="5" t="s">
        <v>74</v>
      </c>
    </row>
    <row r="7" spans="1:6" x14ac:dyDescent="0.25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</row>
    <row r="8" spans="1:6" x14ac:dyDescent="0.25">
      <c r="A8" s="232" t="s">
        <v>56</v>
      </c>
      <c r="B8" s="233"/>
      <c r="C8" s="233"/>
      <c r="D8" s="233"/>
      <c r="E8" s="233"/>
      <c r="F8" s="234"/>
    </row>
    <row r="9" spans="1:6" x14ac:dyDescent="0.25">
      <c r="A9" s="232" t="s">
        <v>77</v>
      </c>
      <c r="B9" s="233"/>
      <c r="C9" s="233"/>
      <c r="D9" s="233"/>
      <c r="E9" s="233"/>
      <c r="F9" s="234"/>
    </row>
    <row r="10" spans="1:6" x14ac:dyDescent="0.25">
      <c r="A10" s="7" t="s">
        <v>78</v>
      </c>
      <c r="B10" s="4" t="s">
        <v>94</v>
      </c>
      <c r="C10" s="4" t="s">
        <v>94</v>
      </c>
      <c r="D10" s="4" t="s">
        <v>94</v>
      </c>
      <c r="E10" s="4" t="s">
        <v>94</v>
      </c>
      <c r="F10" s="4" t="s">
        <v>94</v>
      </c>
    </row>
    <row r="11" spans="1:6" x14ac:dyDescent="0.25">
      <c r="A11" s="7" t="s">
        <v>79</v>
      </c>
      <c r="B11" s="4" t="s">
        <v>94</v>
      </c>
      <c r="C11" s="4" t="s">
        <v>94</v>
      </c>
      <c r="D11" s="4" t="s">
        <v>94</v>
      </c>
      <c r="E11" s="4" t="s">
        <v>94</v>
      </c>
      <c r="F11" s="4" t="s">
        <v>94</v>
      </c>
    </row>
    <row r="12" spans="1:6" x14ac:dyDescent="0.25">
      <c r="A12" s="232" t="s">
        <v>80</v>
      </c>
      <c r="B12" s="233"/>
      <c r="C12" s="233"/>
      <c r="D12" s="233"/>
      <c r="E12" s="233"/>
      <c r="F12" s="234"/>
    </row>
    <row r="13" spans="1:6" x14ac:dyDescent="0.25">
      <c r="A13" s="7" t="s">
        <v>81</v>
      </c>
      <c r="B13" s="4" t="s">
        <v>94</v>
      </c>
      <c r="C13" s="4" t="s">
        <v>94</v>
      </c>
      <c r="D13" s="4" t="s">
        <v>94</v>
      </c>
      <c r="E13" s="4" t="s">
        <v>94</v>
      </c>
      <c r="F13" s="4" t="s">
        <v>94</v>
      </c>
    </row>
    <row r="14" spans="1:6" x14ac:dyDescent="0.25">
      <c r="A14" s="7" t="s">
        <v>82</v>
      </c>
      <c r="B14" s="4" t="s">
        <v>94</v>
      </c>
      <c r="C14" s="4" t="s">
        <v>94</v>
      </c>
      <c r="D14" s="4" t="s">
        <v>94</v>
      </c>
      <c r="E14" s="4" t="s">
        <v>94</v>
      </c>
      <c r="F14" s="4" t="s">
        <v>94</v>
      </c>
    </row>
  </sheetData>
  <mergeCells count="5">
    <mergeCell ref="A4:F4"/>
    <mergeCell ref="A8:F8"/>
    <mergeCell ref="A9:F9"/>
    <mergeCell ref="A12:F12"/>
    <mergeCell ref="E1:F1"/>
  </mergeCells>
  <pageMargins left="1.1811023622047245" right="0.39370078740157483" top="0.78740157480314965" bottom="0.78740157480314965" header="0.31496062992125984" footer="0.31496062992125984"/>
  <pageSetup paperSize="9" firstPageNumber="19" orientation="landscape" useFirstPageNumber="1" verticalDpi="0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60" workbookViewId="0">
      <selection activeCell="D13" sqref="D13"/>
    </sheetView>
  </sheetViews>
  <sheetFormatPr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ht="23.25" customHeight="1" x14ac:dyDescent="0.25">
      <c r="E1" s="231"/>
      <c r="F1" s="207"/>
    </row>
    <row r="3" spans="1:6" x14ac:dyDescent="0.25">
      <c r="F3" s="8" t="s">
        <v>87</v>
      </c>
    </row>
    <row r="4" spans="1:6" ht="75.75" customHeight="1" x14ac:dyDescent="0.25">
      <c r="A4" s="239" t="s">
        <v>88</v>
      </c>
      <c r="B4" s="239"/>
      <c r="C4" s="239"/>
      <c r="D4" s="239"/>
      <c r="E4" s="239"/>
      <c r="F4" s="239"/>
    </row>
    <row r="6" spans="1:6" ht="93" customHeight="1" x14ac:dyDescent="0.25">
      <c r="A6" s="4" t="s">
        <v>11</v>
      </c>
      <c r="B6" s="3" t="s">
        <v>83</v>
      </c>
      <c r="C6" s="78" t="s">
        <v>84</v>
      </c>
      <c r="D6" s="3" t="s">
        <v>85</v>
      </c>
      <c r="E6" s="3" t="s">
        <v>32</v>
      </c>
      <c r="F6" s="3" t="s">
        <v>86</v>
      </c>
    </row>
    <row r="7" spans="1:6" x14ac:dyDescent="0.25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</row>
    <row r="8" spans="1:6" x14ac:dyDescent="0.25">
      <c r="A8" s="47">
        <v>1</v>
      </c>
      <c r="B8" s="47" t="s">
        <v>94</v>
      </c>
      <c r="C8" s="47" t="s">
        <v>94</v>
      </c>
      <c r="D8" s="47" t="s">
        <v>94</v>
      </c>
      <c r="E8" s="47" t="s">
        <v>94</v>
      </c>
      <c r="F8" s="47" t="s">
        <v>94</v>
      </c>
    </row>
  </sheetData>
  <mergeCells count="2">
    <mergeCell ref="A4:F4"/>
    <mergeCell ref="E1:F1"/>
  </mergeCells>
  <pageMargins left="1.1811023622047245" right="0.39370078740157483" top="0.78740157480314965" bottom="0.78740157480314965" header="0.31496062992125984" footer="0.31496062992125984"/>
  <pageSetup paperSize="9" scale="94" firstPageNumber="20" orientation="portrait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Таблица 1 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Таблица 9</vt:lpstr>
      <vt:lpstr>'Таблица 2'!Заголовки_для_печати</vt:lpstr>
      <vt:lpstr>'Таблица 1 '!Область_печати</vt:lpstr>
      <vt:lpstr>'Таблица 3'!Область_печати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2022-08-11T11:11:29Z</dcterms:modified>
</cp:coreProperties>
</file>