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25" windowWidth="15120" windowHeight="7590" activeTab="1"/>
  </bookViews>
  <sheets>
    <sheet name="Таблица 1 " sheetId="12" r:id="rId1"/>
    <sheet name="Таблица 2" sheetId="11" r:id="rId2"/>
  </sheets>
  <definedNames>
    <definedName name="_xlnm.Print_Titles" localSheetId="1">'Таблица 2'!$4:$7</definedName>
    <definedName name="_xlnm.Print_Area" localSheetId="0">'Таблица 1 '!$A$1:$K$78</definedName>
  </definedNames>
  <calcPr calcId="144525"/>
</workbook>
</file>

<file path=xl/calcChain.xml><?xml version="1.0" encoding="utf-8"?>
<calcChain xmlns="http://schemas.openxmlformats.org/spreadsheetml/2006/main">
  <c r="K79" i="11" l="1"/>
  <c r="E102" i="11" l="1"/>
  <c r="K9" i="11" l="1"/>
  <c r="K12" i="11"/>
  <c r="K11" i="11"/>
  <c r="D45" i="12" l="1"/>
  <c r="D39" i="12"/>
  <c r="I31" i="12"/>
  <c r="H31" i="12"/>
  <c r="G31" i="12"/>
  <c r="F31" i="12"/>
  <c r="E31" i="12"/>
  <c r="D31" i="12"/>
  <c r="L104" i="11" l="1"/>
  <c r="M11" i="11" l="1"/>
  <c r="M50" i="11"/>
  <c r="L50" i="11"/>
  <c r="K50" i="11"/>
  <c r="M51" i="11"/>
  <c r="L51" i="11"/>
  <c r="K51" i="11"/>
  <c r="M52" i="11"/>
  <c r="L52" i="11"/>
  <c r="K52" i="11"/>
  <c r="I120" i="11" l="1"/>
  <c r="I119" i="11"/>
  <c r="I118" i="11"/>
  <c r="E58" i="11" l="1"/>
  <c r="E57" i="11"/>
  <c r="E56" i="11"/>
  <c r="E55" i="11"/>
  <c r="Q54" i="11"/>
  <c r="P54" i="11"/>
  <c r="O54" i="11"/>
  <c r="N54" i="11"/>
  <c r="M54" i="11"/>
  <c r="L54" i="11"/>
  <c r="K54" i="11"/>
  <c r="J54" i="11"/>
  <c r="I54" i="11"/>
  <c r="H54" i="11"/>
  <c r="G54" i="11"/>
  <c r="F54" i="11"/>
  <c r="G62" i="11"/>
  <c r="H62" i="11"/>
  <c r="I62" i="11"/>
  <c r="J62" i="11"/>
  <c r="K62" i="11"/>
  <c r="L62" i="11"/>
  <c r="M62" i="11"/>
  <c r="N62" i="11"/>
  <c r="N104" i="11" s="1"/>
  <c r="O62" i="11"/>
  <c r="O104" i="11" s="1"/>
  <c r="P62" i="11"/>
  <c r="P104" i="11" s="1"/>
  <c r="Q62" i="11"/>
  <c r="Q104" i="11" s="1"/>
  <c r="F62" i="11"/>
  <c r="G61" i="11"/>
  <c r="H61" i="11"/>
  <c r="I61" i="11"/>
  <c r="J61" i="11"/>
  <c r="K61" i="11"/>
  <c r="L61" i="11"/>
  <c r="L103" i="11" s="1"/>
  <c r="M61" i="11"/>
  <c r="N61" i="11"/>
  <c r="O61" i="11"/>
  <c r="P61" i="11"/>
  <c r="F61" i="11"/>
  <c r="G60" i="11"/>
  <c r="H60" i="11"/>
  <c r="I60" i="11"/>
  <c r="J60" i="11"/>
  <c r="K60" i="11"/>
  <c r="L60" i="11"/>
  <c r="M60" i="11"/>
  <c r="N60" i="11"/>
  <c r="O60" i="11"/>
  <c r="P60" i="11"/>
  <c r="Q60" i="11"/>
  <c r="F60" i="11"/>
  <c r="E60" i="11" l="1"/>
  <c r="E54" i="11"/>
  <c r="E53" i="11"/>
  <c r="E52" i="11"/>
  <c r="E51" i="11"/>
  <c r="E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 l="1"/>
  <c r="E22" i="11" l="1"/>
  <c r="E21" i="11"/>
  <c r="G81" i="11" l="1"/>
  <c r="H81" i="11"/>
  <c r="I81" i="11"/>
  <c r="J81" i="11"/>
  <c r="K81" i="11"/>
  <c r="L81" i="11"/>
  <c r="M81" i="11"/>
  <c r="N81" i="11"/>
  <c r="O81" i="11"/>
  <c r="P81" i="11"/>
  <c r="Q81" i="11"/>
  <c r="F81" i="11"/>
  <c r="E85" i="11"/>
  <c r="E84" i="11"/>
  <c r="E83" i="11"/>
  <c r="E82" i="11"/>
  <c r="Q28" i="11"/>
  <c r="P28" i="11" s="1"/>
  <c r="O28" i="11" s="1"/>
  <c r="N28" i="11" s="1"/>
  <c r="M28" i="11" s="1"/>
  <c r="L28" i="11" s="1"/>
  <c r="K28" i="11" s="1"/>
  <c r="J28" i="11" s="1"/>
  <c r="I28" i="11" s="1"/>
  <c r="H28" i="11" s="1"/>
  <c r="H10" i="11"/>
  <c r="E81" i="11" l="1"/>
  <c r="G28" i="11" l="1"/>
  <c r="F28" i="11" s="1"/>
  <c r="E125" i="11"/>
  <c r="E110" i="11"/>
  <c r="E109" i="11"/>
  <c r="E108" i="11"/>
  <c r="E107" i="11"/>
  <c r="E11" i="11"/>
  <c r="E12" i="11"/>
  <c r="E13" i="11"/>
  <c r="E10" i="11"/>
  <c r="E106" i="11" l="1"/>
  <c r="E9" i="11"/>
  <c r="G98" i="11"/>
  <c r="H98" i="11"/>
  <c r="I98" i="11"/>
  <c r="J98" i="11"/>
  <c r="K98" i="11"/>
  <c r="L98" i="11"/>
  <c r="M98" i="11"/>
  <c r="N98" i="11"/>
  <c r="O98" i="11"/>
  <c r="P98" i="11"/>
  <c r="Q98" i="11"/>
  <c r="G99" i="11"/>
  <c r="H99" i="11"/>
  <c r="I99" i="11"/>
  <c r="J99" i="11"/>
  <c r="K99" i="11"/>
  <c r="K104" i="11" s="1"/>
  <c r="E104" i="11" s="1"/>
  <c r="L99" i="11"/>
  <c r="M99" i="11"/>
  <c r="N99" i="11"/>
  <c r="O99" i="11"/>
  <c r="P99" i="11"/>
  <c r="Q99" i="11"/>
  <c r="G100" i="11"/>
  <c r="H100" i="11"/>
  <c r="I100" i="11"/>
  <c r="J100" i="11"/>
  <c r="K100" i="11"/>
  <c r="L100" i="11"/>
  <c r="M100" i="11"/>
  <c r="N100" i="11"/>
  <c r="O100" i="11"/>
  <c r="P100" i="11"/>
  <c r="Q100" i="11"/>
  <c r="F100" i="11"/>
  <c r="F99" i="11"/>
  <c r="F98" i="11"/>
  <c r="G97" i="11"/>
  <c r="H97" i="11"/>
  <c r="I97" i="11"/>
  <c r="J97" i="11"/>
  <c r="K97" i="11"/>
  <c r="L97" i="11"/>
  <c r="M97" i="11"/>
  <c r="N97" i="11"/>
  <c r="O97" i="11"/>
  <c r="P97" i="11"/>
  <c r="Q97" i="11"/>
  <c r="F97" i="11"/>
  <c r="G74" i="11"/>
  <c r="H74" i="11"/>
  <c r="I74" i="11"/>
  <c r="J74" i="11"/>
  <c r="K74" i="11"/>
  <c r="L74" i="11"/>
  <c r="M74" i="11"/>
  <c r="N74" i="11"/>
  <c r="O74" i="11"/>
  <c r="P74" i="11"/>
  <c r="Q74" i="11"/>
  <c r="F74" i="11"/>
  <c r="G73" i="11"/>
  <c r="H73" i="11"/>
  <c r="I73" i="11"/>
  <c r="J73" i="11"/>
  <c r="K73" i="11"/>
  <c r="L73" i="11"/>
  <c r="M73" i="11"/>
  <c r="N73" i="11"/>
  <c r="O73" i="11"/>
  <c r="P73" i="11"/>
  <c r="Q73" i="11"/>
  <c r="F73" i="11"/>
  <c r="G72" i="11"/>
  <c r="H72" i="11"/>
  <c r="I72" i="11"/>
  <c r="J72" i="11"/>
  <c r="K72" i="11"/>
  <c r="L72" i="11"/>
  <c r="M72" i="11"/>
  <c r="N72" i="11"/>
  <c r="O72" i="11"/>
  <c r="P72" i="11"/>
  <c r="Q72" i="11"/>
  <c r="F72" i="11"/>
  <c r="G71" i="11"/>
  <c r="H71" i="11"/>
  <c r="I71" i="11"/>
  <c r="J71" i="11"/>
  <c r="K71" i="11"/>
  <c r="L71" i="11"/>
  <c r="M71" i="11"/>
  <c r="N71" i="11"/>
  <c r="O71" i="11"/>
  <c r="P71" i="11"/>
  <c r="Q71" i="11"/>
  <c r="F71" i="11"/>
  <c r="G63" i="11"/>
  <c r="H63" i="11"/>
  <c r="I63" i="11"/>
  <c r="J63" i="11"/>
  <c r="K63" i="11"/>
  <c r="L63" i="11"/>
  <c r="M63" i="11"/>
  <c r="N63" i="11"/>
  <c r="O63" i="11"/>
  <c r="P63" i="11"/>
  <c r="Q63" i="11"/>
  <c r="F63" i="11"/>
  <c r="G103" i="11"/>
  <c r="G113" i="11" s="1"/>
  <c r="G119" i="11" s="1"/>
  <c r="Q61" i="11"/>
  <c r="F103" i="11"/>
  <c r="F113" i="11" s="1"/>
  <c r="G102" i="11"/>
  <c r="G112" i="11" s="1"/>
  <c r="G118" i="11" s="1"/>
  <c r="K102" i="11"/>
  <c r="K112" i="11" s="1"/>
  <c r="K118" i="11" s="1"/>
  <c r="O102" i="11"/>
  <c r="O112" i="11" s="1"/>
  <c r="O118" i="11" s="1"/>
  <c r="F102" i="11"/>
  <c r="F112" i="11" s="1"/>
  <c r="E48" i="11"/>
  <c r="E47" i="11"/>
  <c r="E46" i="11"/>
  <c r="E45" i="11"/>
  <c r="E43" i="11"/>
  <c r="E42" i="11"/>
  <c r="E41" i="11"/>
  <c r="E40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95" i="11"/>
  <c r="E94" i="11"/>
  <c r="E93" i="11"/>
  <c r="E92" i="11"/>
  <c r="Q91" i="11"/>
  <c r="P91" i="11"/>
  <c r="O91" i="11"/>
  <c r="N91" i="11"/>
  <c r="M91" i="11"/>
  <c r="L91" i="11"/>
  <c r="K91" i="11"/>
  <c r="J91" i="11"/>
  <c r="I91" i="11"/>
  <c r="H91" i="11"/>
  <c r="G91" i="11"/>
  <c r="F91" i="11"/>
  <c r="E90" i="11"/>
  <c r="E89" i="11"/>
  <c r="E88" i="11"/>
  <c r="E87" i="11"/>
  <c r="Q86" i="11"/>
  <c r="P86" i="11"/>
  <c r="O86" i="11"/>
  <c r="N86" i="11"/>
  <c r="M86" i="11"/>
  <c r="L86" i="11"/>
  <c r="K86" i="11"/>
  <c r="J86" i="11"/>
  <c r="I86" i="11"/>
  <c r="H86" i="11"/>
  <c r="G86" i="11"/>
  <c r="F86" i="11"/>
  <c r="E80" i="11"/>
  <c r="E79" i="11"/>
  <c r="E78" i="11"/>
  <c r="E77" i="11"/>
  <c r="Q76" i="11"/>
  <c r="P76" i="11"/>
  <c r="O76" i="11"/>
  <c r="N76" i="11"/>
  <c r="M76" i="11"/>
  <c r="L76" i="11"/>
  <c r="K76" i="11"/>
  <c r="J76" i="11"/>
  <c r="I76" i="11"/>
  <c r="H76" i="11"/>
  <c r="G76" i="11"/>
  <c r="F76" i="11"/>
  <c r="Q103" i="11" l="1"/>
  <c r="Q113" i="11" s="1"/>
  <c r="Q119" i="11" s="1"/>
  <c r="M103" i="11"/>
  <c r="M113" i="11" s="1"/>
  <c r="M119" i="11" s="1"/>
  <c r="P103" i="11"/>
  <c r="P113" i="11" s="1"/>
  <c r="P119" i="11" s="1"/>
  <c r="L113" i="11"/>
  <c r="L119" i="11" s="1"/>
  <c r="H103" i="11"/>
  <c r="H113" i="11" s="1"/>
  <c r="H119" i="11" s="1"/>
  <c r="I103" i="11"/>
  <c r="I113" i="11" s="1"/>
  <c r="O114" i="11"/>
  <c r="O120" i="11" s="1"/>
  <c r="K114" i="11"/>
  <c r="K120" i="11" s="1"/>
  <c r="G104" i="11"/>
  <c r="G114" i="11" s="1"/>
  <c r="G120" i="11" s="1"/>
  <c r="F118" i="11"/>
  <c r="F119" i="11"/>
  <c r="P105" i="11"/>
  <c r="P115" i="11" s="1"/>
  <c r="P121" i="11" s="1"/>
  <c r="L105" i="11"/>
  <c r="L115" i="11" s="1"/>
  <c r="L121" i="11" s="1"/>
  <c r="Q105" i="11"/>
  <c r="Q115" i="11" s="1"/>
  <c r="Q121" i="11" s="1"/>
  <c r="H105" i="11"/>
  <c r="H115" i="11" s="1"/>
  <c r="H121" i="11" s="1"/>
  <c r="E44" i="11"/>
  <c r="M105" i="11"/>
  <c r="M115" i="11" s="1"/>
  <c r="M121" i="11" s="1"/>
  <c r="I105" i="11"/>
  <c r="I115" i="11" s="1"/>
  <c r="E91" i="11"/>
  <c r="E86" i="11"/>
  <c r="F96" i="11"/>
  <c r="G105" i="11"/>
  <c r="G115" i="11" s="1"/>
  <c r="G121" i="11" s="1"/>
  <c r="E76" i="11"/>
  <c r="F104" i="11"/>
  <c r="F114" i="11" s="1"/>
  <c r="F105" i="11"/>
  <c r="F115" i="11" s="1"/>
  <c r="E97" i="11"/>
  <c r="E100" i="11"/>
  <c r="N102" i="11"/>
  <c r="N112" i="11" s="1"/>
  <c r="N118" i="11" s="1"/>
  <c r="N103" i="11"/>
  <c r="N113" i="11" s="1"/>
  <c r="N119" i="11" s="1"/>
  <c r="N114" i="11"/>
  <c r="N120" i="11" s="1"/>
  <c r="N105" i="11"/>
  <c r="N115" i="11" s="1"/>
  <c r="N121" i="11" s="1"/>
  <c r="Q102" i="11"/>
  <c r="Q112" i="11" s="1"/>
  <c r="Q118" i="11" s="1"/>
  <c r="I102" i="11"/>
  <c r="I112" i="11" s="1"/>
  <c r="M104" i="11"/>
  <c r="M114" i="11" s="1"/>
  <c r="M120" i="11" s="1"/>
  <c r="P102" i="11"/>
  <c r="P112" i="11" s="1"/>
  <c r="P118" i="11" s="1"/>
  <c r="L102" i="11"/>
  <c r="L112" i="11" s="1"/>
  <c r="L118" i="11" s="1"/>
  <c r="H102" i="11"/>
  <c r="H112" i="11" s="1"/>
  <c r="H118" i="11" s="1"/>
  <c r="P114" i="11"/>
  <c r="P120" i="11" s="1"/>
  <c r="L114" i="11"/>
  <c r="L120" i="11" s="1"/>
  <c r="H104" i="11"/>
  <c r="H114" i="11" s="1"/>
  <c r="H120" i="11" s="1"/>
  <c r="J102" i="11"/>
  <c r="J112" i="11" s="1"/>
  <c r="J118" i="11" s="1"/>
  <c r="J103" i="11"/>
  <c r="J113" i="11" s="1"/>
  <c r="J119" i="11" s="1"/>
  <c r="J104" i="11"/>
  <c r="J114" i="11" s="1"/>
  <c r="J120" i="11" s="1"/>
  <c r="J105" i="11"/>
  <c r="J115" i="11" s="1"/>
  <c r="J121" i="11" s="1"/>
  <c r="M102" i="11"/>
  <c r="M112" i="11" s="1"/>
  <c r="M118" i="11" s="1"/>
  <c r="Q114" i="11"/>
  <c r="Q120" i="11" s="1"/>
  <c r="I104" i="11"/>
  <c r="O103" i="11"/>
  <c r="O113" i="11" s="1"/>
  <c r="O119" i="11" s="1"/>
  <c r="K103" i="11"/>
  <c r="K113" i="11" s="1"/>
  <c r="K119" i="11" s="1"/>
  <c r="O105" i="11"/>
  <c r="O115" i="11" s="1"/>
  <c r="O121" i="11" s="1"/>
  <c r="K105" i="11"/>
  <c r="K115" i="11" s="1"/>
  <c r="K121" i="11" s="1"/>
  <c r="E39" i="11"/>
  <c r="N96" i="11"/>
  <c r="J96" i="11"/>
  <c r="E99" i="11"/>
  <c r="O96" i="11"/>
  <c r="E98" i="11"/>
  <c r="H96" i="11"/>
  <c r="L96" i="11"/>
  <c r="P96" i="11"/>
  <c r="K96" i="11"/>
  <c r="I96" i="11"/>
  <c r="M96" i="11"/>
  <c r="Q96" i="11"/>
  <c r="G96" i="11"/>
  <c r="E118" i="11" l="1"/>
  <c r="E113" i="11"/>
  <c r="F121" i="11"/>
  <c r="E121" i="11" s="1"/>
  <c r="E115" i="11"/>
  <c r="F120" i="11"/>
  <c r="E119" i="11"/>
  <c r="I114" i="11"/>
  <c r="E114" i="11" s="1"/>
  <c r="E112" i="11"/>
  <c r="E96" i="11"/>
  <c r="E111" i="11" l="1"/>
  <c r="E120" i="11"/>
  <c r="E117" i="11" s="1"/>
  <c r="Q126" i="11"/>
  <c r="P126" i="11"/>
  <c r="O126" i="11"/>
  <c r="N126" i="11"/>
  <c r="M126" i="11"/>
  <c r="L126" i="11"/>
  <c r="K126" i="11"/>
  <c r="J126" i="11"/>
  <c r="I126" i="11"/>
  <c r="H126" i="11"/>
  <c r="G126" i="11"/>
  <c r="F126" i="11"/>
  <c r="H124" i="11"/>
  <c r="G124" i="11"/>
  <c r="F124" i="11"/>
  <c r="Q123" i="11"/>
  <c r="P123" i="11"/>
  <c r="O123" i="11"/>
  <c r="N123" i="11"/>
  <c r="M123" i="11"/>
  <c r="L123" i="11"/>
  <c r="K123" i="11"/>
  <c r="J123" i="11"/>
  <c r="I123" i="11"/>
  <c r="H123" i="11"/>
  <c r="G123" i="11"/>
  <c r="F123" i="11"/>
  <c r="P117" i="11"/>
  <c r="O117" i="11"/>
  <c r="N117" i="11"/>
  <c r="M117" i="11"/>
  <c r="K117" i="11"/>
  <c r="J117" i="11"/>
  <c r="I117" i="11"/>
  <c r="G117" i="11"/>
  <c r="F117" i="11"/>
  <c r="Q117" i="11"/>
  <c r="L117" i="11"/>
  <c r="Q106" i="11"/>
  <c r="P106" i="11"/>
  <c r="O106" i="11"/>
  <c r="N106" i="11"/>
  <c r="M106" i="11"/>
  <c r="L106" i="11"/>
  <c r="K106" i="11"/>
  <c r="J106" i="11"/>
  <c r="I106" i="11"/>
  <c r="H106" i="11"/>
  <c r="G106" i="11"/>
  <c r="F106" i="11"/>
  <c r="Q70" i="11"/>
  <c r="P70" i="11"/>
  <c r="H70" i="11"/>
  <c r="E69" i="11"/>
  <c r="E68" i="11"/>
  <c r="E67" i="11"/>
  <c r="E66" i="11"/>
  <c r="Q65" i="11"/>
  <c r="P65" i="11"/>
  <c r="O65" i="11"/>
  <c r="N65" i="11"/>
  <c r="M65" i="11"/>
  <c r="L65" i="11"/>
  <c r="K65" i="11"/>
  <c r="J65" i="11"/>
  <c r="I65" i="11"/>
  <c r="H65" i="11"/>
  <c r="G65" i="11"/>
  <c r="F65" i="11"/>
  <c r="O59" i="11"/>
  <c r="K59" i="11"/>
  <c r="E38" i="11"/>
  <c r="E37" i="11"/>
  <c r="E36" i="11"/>
  <c r="E35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3" i="11"/>
  <c r="E32" i="11"/>
  <c r="E31" i="11"/>
  <c r="E30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8" i="11"/>
  <c r="E27" i="11"/>
  <c r="E26" i="11"/>
  <c r="E25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3" i="11"/>
  <c r="E20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8" i="11"/>
  <c r="E17" i="11"/>
  <c r="E16" i="11"/>
  <c r="E15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Q9" i="11"/>
  <c r="P9" i="11"/>
  <c r="O9" i="11"/>
  <c r="N9" i="11"/>
  <c r="M9" i="11"/>
  <c r="L9" i="11"/>
  <c r="J9" i="11"/>
  <c r="I9" i="11"/>
  <c r="H9" i="11"/>
  <c r="G9" i="11"/>
  <c r="F9" i="11"/>
  <c r="E123" i="11" l="1"/>
  <c r="E122" i="11" s="1"/>
  <c r="E124" i="11"/>
  <c r="K122" i="11"/>
  <c r="H122" i="11"/>
  <c r="L122" i="11"/>
  <c r="P122" i="11"/>
  <c r="E126" i="11"/>
  <c r="E29" i="11"/>
  <c r="E34" i="11"/>
  <c r="E24" i="11"/>
  <c r="E14" i="11"/>
  <c r="E65" i="11"/>
  <c r="E19" i="11"/>
  <c r="O122" i="11"/>
  <c r="G122" i="11"/>
  <c r="H59" i="11"/>
  <c r="I70" i="11"/>
  <c r="M70" i="11"/>
  <c r="P59" i="11"/>
  <c r="L70" i="11"/>
  <c r="E72" i="11"/>
  <c r="E73" i="11"/>
  <c r="E74" i="11"/>
  <c r="J70" i="11"/>
  <c r="N70" i="11"/>
  <c r="J122" i="11"/>
  <c r="N122" i="11"/>
  <c r="I122" i="11"/>
  <c r="M122" i="11"/>
  <c r="Q122" i="11"/>
  <c r="E71" i="11"/>
  <c r="G70" i="11"/>
  <c r="K70" i="11"/>
  <c r="Q111" i="11"/>
  <c r="L59" i="11"/>
  <c r="N111" i="11"/>
  <c r="I59" i="11"/>
  <c r="Q59" i="11"/>
  <c r="E62" i="11"/>
  <c r="O70" i="11"/>
  <c r="H117" i="11"/>
  <c r="M111" i="11"/>
  <c r="G59" i="11"/>
  <c r="H101" i="11"/>
  <c r="L101" i="11"/>
  <c r="P101" i="11"/>
  <c r="E63" i="11"/>
  <c r="F70" i="11"/>
  <c r="M59" i="11"/>
  <c r="F59" i="11"/>
  <c r="J59" i="11"/>
  <c r="N59" i="11"/>
  <c r="G111" i="11"/>
  <c r="K111" i="11"/>
  <c r="O111" i="11"/>
  <c r="F111" i="11"/>
  <c r="F122" i="11"/>
  <c r="E61" i="11"/>
  <c r="E70" i="11" l="1"/>
  <c r="E59" i="11"/>
  <c r="H111" i="11"/>
  <c r="L111" i="11"/>
  <c r="P111" i="11"/>
  <c r="Q101" i="11"/>
  <c r="F101" i="11"/>
  <c r="I101" i="11"/>
  <c r="M101" i="11"/>
  <c r="J111" i="11"/>
  <c r="O101" i="11"/>
  <c r="I111" i="11"/>
  <c r="K101" i="11"/>
  <c r="G101" i="11"/>
  <c r="J101" i="11"/>
  <c r="N101" i="11"/>
  <c r="E103" i="11"/>
  <c r="E105" i="11"/>
  <c r="E101" i="11" l="1"/>
</calcChain>
</file>

<file path=xl/sharedStrings.xml><?xml version="1.0" encoding="utf-8"?>
<sst xmlns="http://schemas.openxmlformats.org/spreadsheetml/2006/main" count="315" uniqueCount="142">
  <si>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</si>
  <si>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</si>
  <si>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</si>
  <si>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</si>
  <si>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</si>
  <si>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</si>
  <si>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</si>
  <si>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1.2</t>
  </si>
  <si>
    <t>2.1</t>
  </si>
  <si>
    <t>всего</t>
  </si>
  <si>
    <t>Ответственный исполнитель/соисполнитель</t>
  </si>
  <si>
    <t>1.3</t>
  </si>
  <si>
    <t>1.4</t>
  </si>
  <si>
    <t>1.5</t>
  </si>
  <si>
    <t>1.6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</si>
  <si>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</si>
  <si>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</si>
  <si>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</si>
  <si>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</si>
  <si>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</si>
  <si>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</si>
  <si>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</si>
  <si>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</si>
  <si>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</si>
  <si>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</si>
  <si>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</si>
  <si>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</si>
  <si>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</si>
  <si>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</si>
  <si>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</si>
  <si>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Итого по подпрограмме 1</t>
  </si>
  <si>
    <t>Итого по подпрограмме 2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</si>
  <si>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</si>
  <si>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</si>
  <si>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</si>
  <si>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</si>
  <si>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I. Подпрограмма "Общее образование"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</si>
  <si>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(1-12)</t>
  </si>
  <si>
    <t>Субсидия  на организацию питания обучающихся начальных классов муниципальных общеобразовательных организаций города Покачи, 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</si>
  <si>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муниципальных образовательных организаций города Покачи,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</t>
  </si>
  <si>
    <t>Региональный проект "Учитель будущего" (1)</t>
  </si>
  <si>
    <t xml:space="preserve">Региональный проект "Поддержка семей, имеющих детей" </t>
  </si>
  <si>
    <t>Региональный проект "Цифровая образовательная среда" (9)</t>
  </si>
  <si>
    <t>1.1.1</t>
  </si>
  <si>
    <t>1.1.2</t>
  </si>
  <si>
    <t>Управление образования администраци города Покачи, отдел информатизации администрации города Покачи</t>
  </si>
  <si>
    <t>Управление образования администраци города Покачи</t>
  </si>
  <si>
    <t>II. Подпрограмма "Развитие гражданской активности у обучающихся образовательных организаций"</t>
  </si>
  <si>
    <t>III. Подпрограмма "Ресурсное обеспечение в сфере образования"</t>
  </si>
  <si>
    <t>Региональный проект "Современная школа" (8)</t>
  </si>
  <si>
    <t>Региональный проект "Содействие занятости женщин - создание условий дошкольного образования для детей в возрасте до трех лет" (7)</t>
  </si>
  <si>
    <t>3.1</t>
  </si>
  <si>
    <t>3.2</t>
  </si>
  <si>
    <t>3.3</t>
  </si>
  <si>
    <t>Итого по подпрограмме 3</t>
  </si>
  <si>
    <t>Ответственный исполнитель (управление образования администрации города Покачи)</t>
  </si>
  <si>
    <t>Соисполнитель  (отдел информатизации администрации города Покачи)</t>
  </si>
  <si>
    <t>Субсидии на реализацию инициативных проектов, отобранных по результатам конкурса  (инициативный проект "Лучшее - детям")</t>
  </si>
  <si>
    <t>3.1.1</t>
  </si>
  <si>
    <t xml:space="preserve">Региональный проект "Современная школа" 
</t>
  </si>
  <si>
    <t>Региональный проект "Социальная активность"</t>
  </si>
  <si>
    <t>Обеспечение комплексной безопасности образовательных организаций города Покачи (7, 10, 11,12)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</si>
  <si>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</si>
  <si>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</si>
  <si>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1.7</t>
  </si>
  <si>
    <t>Региональный проект "Патриотическое воспитание граждан Российской Федерации" (4,5)</t>
  </si>
  <si>
    <t>1.7.1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</si>
  <si>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</si>
  <si>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"Успех каждого ребенка" (3,4,5,13)</t>
  </si>
  <si>
    <t>Таблица 1</t>
  </si>
  <si>
    <t>Паспорт муниципальной программы</t>
  </si>
  <si>
    <t>Наименование муниципальнойпрограммы</t>
  </si>
  <si>
    <t xml:space="preserve"> "Развитие образования в городе Покачи"</t>
  </si>
  <si>
    <t>Сроки реализации муниципальной программы</t>
  </si>
  <si>
    <t>2019-2030</t>
  </si>
  <si>
    <t>Куратор муниципальной программы</t>
  </si>
  <si>
    <t>Заместитель главы города Покачи</t>
  </si>
  <si>
    <t>Ответственный исполнитель муниципальной программы</t>
  </si>
  <si>
    <t>Управление образования администрации города Покачи</t>
  </si>
  <si>
    <t>Соисполнители муниципальной программы</t>
  </si>
  <si>
    <t>Отдел информатизации администрации города Покачи</t>
  </si>
  <si>
    <t>Национальная цель</t>
  </si>
  <si>
    <t xml:space="preserve">Возможности для самореализации и развития талантов </t>
  </si>
  <si>
    <t>Цели муниципальной программы</t>
  </si>
  <si>
    <t>Обеспечение стабильного функционирования и устойчивого развития системы образования города Покачи, доступности качественного образования, соответствующего современным потребностям общества, эффективности, комплексной безопасности и комфортных условий обучающихся и воспитанников образовательных организаций в условиях модернизации российского образования, создание условий для возрождения семейных традиций, укрепления семейных ценностей и воспитания в детях высоких моральных и нравственных качеств, патриотизма и гражданственности, воспитание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традиций.</t>
  </si>
  <si>
    <t>Задачи муниципальной программы</t>
  </si>
  <si>
    <t xml:space="preserve">1. Модернизация дошкольного и общего образования детей.
2. Создание современной оценки качества образования на основе принципов открытости, объективности, прозрачности.
3. Развитие инфраструктуры и организационно-экономических механизмов, обеспечивающих равную доступность услуг дошкольного и общего образования.
</t>
  </si>
  <si>
    <t>Подпрограммы</t>
  </si>
  <si>
    <t xml:space="preserve">1. Подпрограмма «Общее образование»
2. Подпрограмма «Развитие гражданской активности у обучающихся образовательных организаций»
3. Подпрограмма «Ресурсное обеспечение в сфере образования»
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</si>
  <si>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</si>
  <si>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</si>
  <si>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</si>
  <si>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</si>
  <si>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</si>
  <si>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На момент окончания реализации муниципальной программы (2030)</t>
  </si>
  <si>
    <t>Ответственный исполнитель/соисполнитель за достижение показателя</t>
  </si>
  <si>
    <t>Количество педагогических работников принявших участие в конкурсах профессионального мастерства</t>
  </si>
  <si>
    <t>Региональный проект "Учитель будущего"</t>
  </si>
  <si>
    <t>15</t>
  </si>
  <si>
    <t xml:space="preserve">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 (чел.) </t>
  </si>
  <si>
    <t>Портфель проектов "Образование"</t>
  </si>
  <si>
    <t>2141</t>
  </si>
  <si>
    <t xml:space="preserve">Количество обучающихся 5 - 11 классов, принявших участие во Всероссийской олимпиаде школьников (чел.) </t>
  </si>
  <si>
    <t xml:space="preserve"> Приказ Министерства просвещения Российской Федерации от 27.11.2020 №678 "О утверждении порядка проведения Всероссийской олимпиады школьников"</t>
  </si>
  <si>
    <t xml:space="preserve">Охват детей деятельностью региональных центров и выявления, поддержки и развития способностей и талантов у детей и молодежи, технопарков "Кванториум" и центров "IT-куб" (%), Чд5-11зан./Чд5-11общ. х 100% </t>
  </si>
  <si>
    <t xml:space="preserve">Соглашение о реализации регионального проекта "Успех каждого ребенка (Ханты-Мансийский автономный округ - Югра) на территории Ханты-Мансийского автономного округа - Югры от 13.04.2021 №2021-Е20036-22
</t>
  </si>
  <si>
    <t>5</t>
  </si>
  <si>
    <t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 (%), Чд5-11охв./Чд5-11общ. х 100% &lt;4&gt;</t>
  </si>
  <si>
    <t>6</t>
  </si>
  <si>
    <t>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 (чел.)</t>
  </si>
  <si>
    <t>Соглашение о реализации регионального проекта "Социальная активность" (Ханты-Мансийский автономный округ - Югра) на территории Ханты-Мансийского автономного округа - Югры от 17.05.2021 №2021-Е80076-11. Портфель проектов "Образование"</t>
  </si>
  <si>
    <t>1590</t>
  </si>
  <si>
    <t>7</t>
  </si>
  <si>
    <t>Число дошкольных и общеобразовательных организаций города Покачи, принятых к началу нового учебного года (ед.)</t>
  </si>
  <si>
    <t>Акты готовности образовательных организаций к новому учебному году</t>
  </si>
  <si>
    <t>8</t>
  </si>
  <si>
    <t>Число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 (ед.)&lt;7&gt;</t>
  </si>
  <si>
    <t>9</t>
  </si>
  <si>
    <t>Количество общеобразовательных организаций города Покачи обеспеченных Интернет-соединением со скоростью соединения не менее 100Мб\с (ед.)&lt;8&gt;</t>
  </si>
  <si>
    <t>Приказ управления образования администрации города Покачи от 31.05.2019 №196-О "Об утверждении плана мероприятий («дорожной карты») по реализации регионального проекта «Цифровая образовательная среда» на территории города Покачи в 2019 -2024 г.г.".</t>
  </si>
  <si>
    <t>10</t>
  </si>
  <si>
    <t xml:space="preserve">Доля обучающихся в муниципальных общеобразовательных организациях, занимающихся в одну смену, в общей численности обучающихся в муниципальных общеобразовательных организациях (%),                                                                                                                                                                                                                                                                 Чуч.1см. / Чуч.всего х 100%
</t>
  </si>
  <si>
    <t xml:space="preserve">п. 10, 11 Показателей достижения цели социально-экономического развития Приложения
к Стратегии социально-экономического развития города Покачи до 2030 года, утверждённой решением Думы города Покачи от 17.12.2018 №110
</t>
  </si>
  <si>
    <t>11</t>
  </si>
  <si>
    <t xml:space="preserve">Доля детей в возрасте 1 - 6 лет, стоящих на учете для определения в муниципальные дошкольные образовательные учреждения, в общей численности детей в возрасте 1 - 6 лет (%),                                                                                                                                                                                                                                     Чд.уч.1-6 / Чд.1-6 х 100%
</t>
  </si>
  <si>
    <t>12</t>
  </si>
  <si>
    <t xml:space="preserve">Количество услуг, переданных негосударственным поставщикам на оказание услуг социальной сферы  (ед.)
</t>
  </si>
  <si>
    <t>п.1.4.2. протокола №6 от 23.09.2020  заседания рабочей (экспертной) группы по вопросам поддержки доступа негосударственных (немуниципальных) организаций к предоставлению услуг (работ) социальной сферы в муниципальных образованиях автономного округа</t>
  </si>
  <si>
    <t>Параметры финансового обеспечения муниципальной программы</t>
  </si>
  <si>
    <t>Расходы по годам (рублей)</t>
  </si>
  <si>
    <t>Всего (2019-2030)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</si>
  <si>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</si>
  <si>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Объем налоговых расходов муниципального образования</t>
  </si>
  <si>
    <t>2024</t>
  </si>
  <si>
    <t>2025</t>
  </si>
  <si>
    <t>2026</t>
  </si>
  <si>
    <t>2027</t>
  </si>
  <si>
    <t>2028-2030</t>
  </si>
  <si>
    <t>Образование</t>
  </si>
  <si>
    <t>Региональный проект "Патриотическое воспитание граждан Российской Федерации"</t>
  </si>
  <si>
    <t>Приложение 1
к постановлению администрации
города Покачи
от 30.10.2023 № 857</t>
  </si>
  <si>
    <t xml:space="preserve">Приложение 2
к постановлению администрации
города Покачи
от 30.10.2023 № 857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</si>
</sst>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184">
    <xf numFmtId="165" fontId="0" fillId="0" borderId="0" xfId="0"/>
    <xf numFmtId="165" fontId="3" fillId="0" borderId="0" xfId="3" applyFont="1" applyFill="1"/>
    <xf numFmtId="165" fontId="4" fillId="0" borderId="0" xfId="3" applyFont="1" applyFill="1"/>
    <xf numFmtId="165" fontId="1" fillId="0" borderId="0" xfId="3" applyFont="1" applyFill="1"/>
    <xf numFmtId="165" fontId="3" fillId="0" borderId="0" xfId="3" applyFont="1" applyFill="1" applyAlignment="1">
      <alignment horizontal="right"/>
    </xf>
    <xf numFmtId="165" fontId="3" fillId="0" borderId="1" xfId="3" applyFont="1" applyFill="1" applyBorder="1" applyAlignment="1">
      <alignment horizontal="center" vertical="center"/>
    </xf>
    <xf numFmtId="165" fontId="4" fillId="0" borderId="1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5" fontId="1" fillId="0" borderId="0" xfId="3" applyFont="1" applyFill="1" applyAlignment="1">
      <alignment vertical="top"/>
    </xf>
    <xf numFmtId="165" fontId="3" fillId="0" borderId="1" xfId="3" applyFont="1" applyFill="1" applyBorder="1" applyAlignment="1">
      <alignment wrapText="1"/>
    </xf>
    <xf numFmtId="165" fontId="3" fillId="0" borderId="6" xfId="3" applyFont="1" applyFill="1" applyBorder="1" applyAlignment="1">
      <alignment horizontal="center"/>
    </xf>
    <xf numFmtId="165" fontId="7" fillId="0" borderId="0" xfId="3" applyFont="1" applyFill="1"/>
    <xf numFmtId="165" fontId="2" fillId="0" borderId="0" xfId="3" applyFill="1"/>
    <xf numFmtId="165" fontId="8" fillId="0" borderId="0" xfId="3" applyFont="1" applyFill="1"/>
    <xf numFmtId="165" fontId="3" fillId="0" borderId="1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165" fontId="3" fillId="0" borderId="1" xfId="3" applyFont="1" applyFill="1" applyBorder="1" applyAlignment="1">
      <alignment vertical="center"/>
    </xf>
    <xf numFmtId="165" fontId="3" fillId="0" borderId="1" xfId="3" applyFont="1" applyFill="1" applyBorder="1" applyAlignment="1">
      <alignment vertical="center" wrapText="1"/>
    </xf>
    <xf numFmtId="165" fontId="3" fillId="3" borderId="1" xfId="3" applyFont="1" applyFill="1" applyBorder="1" applyAlignment="1">
      <alignment vertical="center"/>
    </xf>
    <xf numFmtId="165" fontId="3" fillId="3" borderId="1" xfId="3" applyFont="1" applyFill="1" applyBorder="1" applyAlignment="1">
      <alignment vertical="center" wrapText="1"/>
    </xf>
    <xf numFmtId="165" fontId="3" fillId="4" borderId="1" xfId="3" applyFont="1" applyFill="1" applyBorder="1" applyAlignment="1">
      <alignment vertical="center"/>
    </xf>
    <xf numFmtId="165" fontId="3" fillId="4" borderId="1" xfId="3" applyFont="1" applyFill="1" applyBorder="1" applyAlignment="1">
      <alignment vertical="center" wrapText="1"/>
    </xf>
    <xf numFmtId="4" fontId="3" fillId="3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/>
    </xf>
    <xf numFmtId="4" fontId="5" fillId="4" borderId="1" xfId="3" applyNumberFormat="1" applyFont="1" applyFill="1" applyBorder="1" applyAlignment="1">
      <alignment horizontal="center" vertical="center"/>
    </xf>
    <xf numFmtId="4" fontId="6" fillId="4" borderId="1" xfId="3" applyNumberFormat="1" applyFont="1" applyFill="1" applyBorder="1" applyAlignment="1">
      <alignment horizontal="center" vertical="center"/>
    </xf>
    <xf numFmtId="4" fontId="3" fillId="4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165" fontId="3" fillId="5" borderId="0" xfId="3" applyFont="1" applyFill="1" applyAlignment="1">
      <alignment horizontal="right" wrapText="1"/>
    </xf>
    <xf numFmtId="165" fontId="3" fillId="5" borderId="1" xfId="3" applyFont="1" applyFill="1" applyBorder="1" applyAlignment="1">
      <alignment horizontal="center" vertical="center"/>
    </xf>
    <xf numFmtId="49" fontId="3" fillId="5" borderId="1" xfId="3" applyNumberFormat="1" applyFont="1" applyFill="1" applyBorder="1" applyAlignment="1">
      <alignment horizontal="center" vertical="center"/>
    </xf>
    <xf numFmtId="4" fontId="5" fillId="5" borderId="1" xfId="1" applyNumberFormat="1" applyFont="1" applyFill="1" applyBorder="1" applyAlignment="1">
      <alignment horizontal="center" vertical="center"/>
    </xf>
    <xf numFmtId="4" fontId="3" fillId="5" borderId="1" xfId="1" applyNumberFormat="1" applyFont="1" applyFill="1" applyBorder="1" applyAlignment="1">
      <alignment horizontal="center" vertical="center"/>
    </xf>
    <xf numFmtId="4" fontId="5" fillId="5" borderId="1" xfId="3" applyNumberFormat="1" applyFont="1" applyFill="1" applyBorder="1" applyAlignment="1">
      <alignment horizontal="center" vertical="center"/>
    </xf>
    <xf numFmtId="4" fontId="3" fillId="5" borderId="1" xfId="3" applyNumberFormat="1" applyFont="1" applyFill="1" applyBorder="1" applyAlignment="1">
      <alignment horizontal="center" vertical="center"/>
    </xf>
    <xf numFmtId="165" fontId="1" fillId="5" borderId="0" xfId="3" applyFont="1" applyFill="1"/>
    <xf numFmtId="165" fontId="2" fillId="5" borderId="0" xfId="3" applyFill="1"/>
    <xf numFmtId="165" fontId="1" fillId="0" borderId="0" xfId="0" applyFont="1"/>
    <xf numFmtId="165" fontId="3" fillId="0" borderId="14" xfId="0" applyFont="1" applyBorder="1" applyAlignment="1">
      <alignment vertical="top" wrapText="1"/>
    </xf>
    <xf numFmtId="165" fontId="3" fillId="0" borderId="17" xfId="0" applyFont="1" applyFill="1" applyBorder="1" applyAlignment="1">
      <alignment vertical="top" wrapText="1"/>
    </xf>
    <xf numFmtId="165" fontId="3" fillId="0" borderId="20" xfId="0" applyFont="1" applyBorder="1" applyAlignment="1">
      <alignment vertical="top" wrapText="1"/>
    </xf>
    <xf numFmtId="165" fontId="3" fillId="0" borderId="14" xfId="0" applyFont="1" applyBorder="1" applyAlignment="1">
      <alignment vertical="top"/>
    </xf>
    <xf numFmtId="165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Font="1" applyBorder="1" applyAlignment="1">
      <alignment horizontal="center" vertical="center" wrapText="1"/>
    </xf>
    <xf numFmtId="165" fontId="3" fillId="0" borderId="25" xfId="0" applyFont="1" applyFill="1" applyBorder="1" applyAlignment="1">
      <alignment horizontal="center" vertical="center" wrapText="1"/>
    </xf>
    <xf numFmtId="165" fontId="1" fillId="0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5" fontId="1" fillId="5" borderId="1" xfId="0" applyFont="1" applyFill="1" applyBorder="1" applyAlignment="1">
      <alignment vertical="top" wrapText="1"/>
    </xf>
    <xf numFmtId="165" fontId="3" fillId="0" borderId="1" xfId="0" applyFont="1" applyFill="1" applyBorder="1" applyAlignment="1">
      <alignment horizontal="center" vertical="center"/>
    </xf>
    <xf numFmtId="165" fontId="3" fillId="0" borderId="1" xfId="0" applyFont="1" applyFill="1" applyBorder="1" applyAlignment="1">
      <alignment horizontal="center" vertical="top" wrapText="1"/>
    </xf>
    <xf numFmtId="165" fontId="1" fillId="0" borderId="1" xfId="0" applyFont="1" applyBorder="1" applyAlignment="1">
      <alignment vertical="top" wrapText="1"/>
    </xf>
    <xf numFmtId="165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34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34" xfId="0" applyNumberFormat="1" applyFont="1" applyFill="1" applyBorder="1" applyAlignment="1">
      <alignment horizontal="center" vertical="center"/>
    </xf>
    <xf numFmtId="165" fontId="1" fillId="0" borderId="0" xfId="0" applyFont="1" applyFill="1"/>
    <xf numFmtId="165" fontId="3" fillId="0" borderId="37" xfId="0" applyFont="1" applyBorder="1" applyAlignment="1">
      <alignment horizontal="left" vertical="center"/>
    </xf>
    <xf numFmtId="165" fontId="3" fillId="0" borderId="38" xfId="0" applyFont="1" applyBorder="1" applyAlignment="1">
      <alignment horizontal="left" vertical="center"/>
    </xf>
    <xf numFmtId="165" fontId="3" fillId="0" borderId="27" xfId="0" applyFont="1" applyBorder="1" applyAlignment="1">
      <alignment horizontal="left" vertical="center"/>
    </xf>
    <xf numFmtId="165" fontId="3" fillId="0" borderId="39" xfId="0" applyFont="1" applyBorder="1" applyAlignment="1">
      <alignment horizontal="left" vertical="center"/>
    </xf>
    <xf numFmtId="165" fontId="3" fillId="0" borderId="0" xfId="0" applyFont="1" applyBorder="1" applyAlignment="1">
      <alignment horizontal="left" vertical="center"/>
    </xf>
    <xf numFmtId="165" fontId="3" fillId="0" borderId="9" xfId="0" applyFont="1" applyBorder="1" applyAlignment="1">
      <alignment horizontal="left" vertical="center"/>
    </xf>
    <xf numFmtId="165" fontId="3" fillId="0" borderId="40" xfId="0" applyFont="1" applyBorder="1" applyAlignment="1">
      <alignment horizontal="left" vertical="center"/>
    </xf>
    <xf numFmtId="165" fontId="3" fillId="0" borderId="41" xfId="0" applyFont="1" applyBorder="1" applyAlignment="1">
      <alignment horizontal="left" vertical="center"/>
    </xf>
    <xf numFmtId="165" fontId="3" fillId="0" borderId="42" xfId="0" applyFont="1" applyBorder="1" applyAlignment="1">
      <alignment horizontal="left" vertical="center"/>
    </xf>
    <xf numFmtId="165" fontId="3" fillId="0" borderId="28" xfId="0" applyFont="1" applyBorder="1" applyAlignment="1">
      <alignment horizontal="center" vertical="center"/>
    </xf>
    <xf numFmtId="165" fontId="3" fillId="0" borderId="22" xfId="0" applyFont="1" applyBorder="1" applyAlignment="1">
      <alignment horizontal="center" vertical="center"/>
    </xf>
    <xf numFmtId="165" fontId="3" fillId="0" borderId="23" xfId="0" applyFont="1" applyBorder="1" applyAlignment="1">
      <alignment horizontal="center" vertical="center"/>
    </xf>
    <xf numFmtId="165" fontId="3" fillId="0" borderId="3" xfId="0" applyFont="1" applyBorder="1" applyAlignment="1">
      <alignment horizontal="center" vertical="center"/>
    </xf>
    <xf numFmtId="165" fontId="3" fillId="0" borderId="29" xfId="0" applyFont="1" applyBorder="1" applyAlignment="1">
      <alignment horizontal="center" vertical="center"/>
    </xf>
    <xf numFmtId="165" fontId="3" fillId="0" borderId="30" xfId="0" applyFont="1" applyBorder="1" applyAlignment="1">
      <alignment horizontal="center" vertical="center"/>
    </xf>
    <xf numFmtId="2" fontId="3" fillId="0" borderId="32" xfId="0" applyNumberFormat="1" applyFont="1" applyBorder="1" applyAlignment="1">
      <alignment horizontal="center" vertical="center"/>
    </xf>
    <xf numFmtId="2" fontId="3" fillId="0" borderId="35" xfId="0" applyNumberFormat="1" applyFont="1" applyBorder="1" applyAlignment="1">
      <alignment horizontal="center" vertical="center"/>
    </xf>
    <xf numFmtId="2" fontId="3" fillId="0" borderId="36" xfId="0" applyNumberFormat="1" applyFont="1" applyBorder="1" applyAlignment="1">
      <alignment horizontal="center" vertical="center"/>
    </xf>
    <xf numFmtId="165" fontId="1" fillId="0" borderId="0" xfId="0" applyFont="1" applyAlignment="1">
      <alignment horizontal="right" wrapText="1"/>
    </xf>
    <xf numFmtId="165" fontId="3" fillId="0" borderId="3" xfId="0" applyFont="1" applyBorder="1" applyAlignment="1">
      <alignment horizontal="left"/>
    </xf>
    <xf numFmtId="165" fontId="3" fillId="0" borderId="4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2" fontId="3" fillId="0" borderId="29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165" fontId="3" fillId="0" borderId="1" xfId="0" applyFont="1" applyBorder="1" applyAlignment="1">
      <alignment horizontal="left"/>
    </xf>
    <xf numFmtId="165" fontId="3" fillId="0" borderId="34" xfId="0" applyFont="1" applyBorder="1" applyAlignment="1">
      <alignment horizontal="left"/>
    </xf>
    <xf numFmtId="165" fontId="3" fillId="0" borderId="5" xfId="0" applyFont="1" applyBorder="1" applyAlignment="1">
      <alignment horizontal="left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29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165" fontId="3" fillId="0" borderId="32" xfId="0" applyFont="1" applyBorder="1" applyAlignment="1">
      <alignment horizontal="left"/>
    </xf>
    <xf numFmtId="165" fontId="3" fillId="0" borderId="33" xfId="0" applyFont="1" applyBorder="1" applyAlignment="1">
      <alignment horizontal="left"/>
    </xf>
    <xf numFmtId="4" fontId="3" fillId="0" borderId="32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36" xfId="0" applyNumberFormat="1" applyFont="1" applyFill="1" applyBorder="1" applyAlignment="1">
      <alignment horizontal="center" vertical="center"/>
    </xf>
    <xf numFmtId="165" fontId="3" fillId="0" borderId="20" xfId="0" applyFont="1" applyBorder="1" applyAlignment="1">
      <alignment horizontal="left" vertical="top" wrapText="1"/>
    </xf>
    <xf numFmtId="165" fontId="3" fillId="0" borderId="24" xfId="0" applyFont="1" applyBorder="1" applyAlignment="1">
      <alignment horizontal="left" vertical="top" wrapText="1"/>
    </xf>
    <xf numFmtId="165" fontId="3" fillId="0" borderId="31" xfId="0" applyFont="1" applyBorder="1" applyAlignment="1">
      <alignment horizontal="left" vertical="top" wrapText="1"/>
    </xf>
    <xf numFmtId="165" fontId="3" fillId="0" borderId="26" xfId="0" applyFont="1" applyBorder="1" applyAlignment="1">
      <alignment horizontal="center" vertical="center"/>
    </xf>
    <xf numFmtId="165" fontId="3" fillId="0" borderId="27" xfId="0" applyFont="1" applyBorder="1" applyAlignment="1">
      <alignment horizontal="center" vertical="center"/>
    </xf>
    <xf numFmtId="165" fontId="3" fillId="0" borderId="7" xfId="0" applyFont="1" applyBorder="1" applyAlignment="1">
      <alignment horizontal="center" vertical="center"/>
    </xf>
    <xf numFmtId="165" fontId="3" fillId="0" borderId="8" xfId="0" applyFont="1" applyBorder="1" applyAlignment="1">
      <alignment horizontal="center" vertical="center"/>
    </xf>
    <xf numFmtId="165" fontId="3" fillId="0" borderId="28" xfId="0" applyFont="1" applyBorder="1" applyAlignment="1">
      <alignment horizontal="center"/>
    </xf>
    <xf numFmtId="165" fontId="3" fillId="0" borderId="22" xfId="0" applyFont="1" applyBorder="1" applyAlignment="1">
      <alignment horizontal="center"/>
    </xf>
    <xf numFmtId="165" fontId="3" fillId="0" borderId="23" xfId="0" applyFont="1" applyBorder="1" applyAlignment="1">
      <alignment horizontal="center"/>
    </xf>
    <xf numFmtId="165" fontId="3" fillId="0" borderId="26" xfId="0" applyFont="1" applyBorder="1" applyAlignment="1">
      <alignment horizontal="left" vertical="center"/>
    </xf>
    <xf numFmtId="165" fontId="3" fillId="0" borderId="7" xfId="0" applyFont="1" applyBorder="1" applyAlignment="1">
      <alignment horizontal="left" vertical="center"/>
    </xf>
    <xf numFmtId="165" fontId="3" fillId="0" borderId="8" xfId="0" applyFont="1" applyBorder="1" applyAlignment="1">
      <alignment horizontal="left" vertical="center"/>
    </xf>
    <xf numFmtId="4" fontId="3" fillId="0" borderId="30" xfId="0" applyNumberFormat="1" applyFont="1" applyFill="1" applyBorder="1" applyAlignment="1">
      <alignment horizontal="center" vertical="center"/>
    </xf>
    <xf numFmtId="165" fontId="3" fillId="0" borderId="15" xfId="0" applyFont="1" applyBorder="1" applyAlignment="1">
      <alignment horizontal="left" vertical="center" wrapText="1"/>
    </xf>
    <xf numFmtId="165" fontId="3" fillId="0" borderId="18" xfId="0" applyFont="1" applyBorder="1" applyAlignment="1">
      <alignment horizontal="left" vertical="center" wrapText="1"/>
    </xf>
    <xf numFmtId="165" fontId="3" fillId="0" borderId="19" xfId="0" applyFont="1" applyBorder="1" applyAlignment="1">
      <alignment horizontal="left" vertical="center" wrapText="1"/>
    </xf>
    <xf numFmtId="165" fontId="3" fillId="0" borderId="15" xfId="0" applyFont="1" applyFill="1" applyBorder="1" applyAlignment="1">
      <alignment horizontal="left" vertical="center" wrapText="1"/>
    </xf>
    <xf numFmtId="165" fontId="3" fillId="0" borderId="18" xfId="0" applyFont="1" applyFill="1" applyBorder="1" applyAlignment="1">
      <alignment horizontal="left" vertical="center" wrapText="1"/>
    </xf>
    <xf numFmtId="165" fontId="3" fillId="0" borderId="19" xfId="0" applyFont="1" applyFill="1" applyBorder="1" applyAlignment="1">
      <alignment horizontal="left" vertical="center" wrapText="1"/>
    </xf>
    <xf numFmtId="165" fontId="3" fillId="0" borderId="15" xfId="0" applyFont="1" applyBorder="1" applyAlignment="1">
      <alignment horizontal="left" vertical="top" wrapText="1"/>
    </xf>
    <xf numFmtId="165" fontId="3" fillId="0" borderId="18" xfId="0" applyFont="1" applyBorder="1" applyAlignment="1">
      <alignment horizontal="left" vertical="top" wrapText="1"/>
    </xf>
    <xf numFmtId="165" fontId="3" fillId="0" borderId="19" xfId="0" applyFont="1" applyBorder="1" applyAlignment="1">
      <alignment horizontal="left" vertical="top" wrapText="1"/>
    </xf>
    <xf numFmtId="165" fontId="3" fillId="0" borderId="18" xfId="0" applyFont="1" applyBorder="1" applyAlignment="1">
      <alignment horizontal="left" vertical="top"/>
    </xf>
    <xf numFmtId="165" fontId="3" fillId="0" borderId="19" xfId="0" applyFont="1" applyBorder="1" applyAlignment="1">
      <alignment horizontal="left" vertical="top"/>
    </xf>
    <xf numFmtId="165" fontId="3" fillId="0" borderId="21" xfId="0" applyFont="1" applyBorder="1" applyAlignment="1">
      <alignment horizontal="center" vertical="center" wrapText="1"/>
    </xf>
    <xf numFmtId="165" fontId="3" fillId="0" borderId="6" xfId="0" applyFont="1" applyBorder="1" applyAlignment="1">
      <alignment horizontal="center" vertical="center" wrapText="1"/>
    </xf>
    <xf numFmtId="165" fontId="3" fillId="0" borderId="21" xfId="0" applyFont="1" applyFill="1" applyBorder="1" applyAlignment="1">
      <alignment horizontal="center" vertical="center"/>
    </xf>
    <xf numFmtId="165" fontId="3" fillId="0" borderId="6" xfId="0" applyFont="1" applyFill="1" applyBorder="1" applyAlignment="1">
      <alignment horizontal="center" vertical="center"/>
    </xf>
    <xf numFmtId="165" fontId="3" fillId="0" borderId="0" xfId="3" applyFont="1" applyFill="1" applyAlignment="1">
      <alignment horizontal="right"/>
    </xf>
    <xf numFmtId="165" fontId="9" fillId="0" borderId="0" xfId="0" applyFont="1" applyBorder="1" applyAlignment="1">
      <alignment horizontal="center" vertical="center"/>
    </xf>
    <xf numFmtId="165" fontId="3" fillId="0" borderId="15" xfId="0" applyFont="1" applyBorder="1" applyAlignment="1">
      <alignment horizontal="center" vertical="center" wrapText="1"/>
    </xf>
    <xf numFmtId="165" fontId="3" fillId="0" borderId="16" xfId="0" applyFont="1" applyBorder="1" applyAlignment="1">
      <alignment horizontal="center" vertical="center" wrapText="1"/>
    </xf>
    <xf numFmtId="165" fontId="3" fillId="0" borderId="18" xfId="0" applyFont="1" applyBorder="1" applyAlignment="1">
      <alignment horizontal="center" vertical="center" wrapText="1"/>
    </xf>
    <xf numFmtId="165" fontId="3" fillId="0" borderId="19" xfId="0" applyFont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/>
    </xf>
    <xf numFmtId="49" fontId="3" fillId="0" borderId="10" xfId="3" applyNumberFormat="1" applyFont="1" applyFill="1" applyBorder="1" applyAlignment="1">
      <alignment horizontal="center" vertical="center"/>
    </xf>
    <xf numFmtId="49" fontId="3" fillId="0" borderId="6" xfId="3" applyNumberFormat="1" applyFont="1" applyFill="1" applyBorder="1" applyAlignment="1">
      <alignment horizontal="center" vertical="center"/>
    </xf>
    <xf numFmtId="165" fontId="3" fillId="0" borderId="5" xfId="3" applyFont="1" applyFill="1" applyBorder="1" applyAlignment="1">
      <alignment horizontal="left" vertical="center" wrapText="1"/>
    </xf>
    <xf numFmtId="165" fontId="3" fillId="0" borderId="10" xfId="3" applyFont="1" applyFill="1" applyBorder="1" applyAlignment="1">
      <alignment horizontal="left" vertical="center" wrapText="1"/>
    </xf>
    <xf numFmtId="165" fontId="3" fillId="0" borderId="6" xfId="3" applyFont="1" applyFill="1" applyBorder="1" applyAlignment="1">
      <alignment horizontal="left" vertical="center" wrapText="1"/>
    </xf>
    <xf numFmtId="165" fontId="3" fillId="0" borderId="5" xfId="3" applyFont="1" applyFill="1" applyBorder="1" applyAlignment="1">
      <alignment horizontal="center" vertical="center" wrapText="1"/>
    </xf>
    <xf numFmtId="165" fontId="3" fillId="0" borderId="10" xfId="3" applyFont="1" applyFill="1" applyBorder="1" applyAlignment="1">
      <alignment horizontal="center" vertical="center" wrapText="1"/>
    </xf>
    <xf numFmtId="165" fontId="3" fillId="0" borderId="6" xfId="3" applyFont="1" applyFill="1" applyBorder="1" applyAlignment="1">
      <alignment horizontal="center" vertical="center" wrapText="1"/>
    </xf>
    <xf numFmtId="49" fontId="3" fillId="3" borderId="5" xfId="3" applyNumberFormat="1" applyFont="1" applyFill="1" applyBorder="1" applyAlignment="1">
      <alignment horizontal="center"/>
    </xf>
    <xf numFmtId="49" fontId="3" fillId="3" borderId="10" xfId="3" applyNumberFormat="1" applyFont="1" applyFill="1" applyBorder="1" applyAlignment="1">
      <alignment horizontal="center"/>
    </xf>
    <xf numFmtId="49" fontId="3" fillId="3" borderId="6" xfId="3" applyNumberFormat="1" applyFont="1" applyFill="1" applyBorder="1" applyAlignment="1">
      <alignment horizontal="center"/>
    </xf>
    <xf numFmtId="165" fontId="3" fillId="3" borderId="5" xfId="3" applyFont="1" applyFill="1" applyBorder="1" applyAlignment="1">
      <alignment horizontal="left" vertical="center"/>
    </xf>
    <xf numFmtId="165" fontId="3" fillId="3" borderId="10" xfId="3" applyFont="1" applyFill="1" applyBorder="1" applyAlignment="1">
      <alignment horizontal="left" vertical="center"/>
    </xf>
    <xf numFmtId="165" fontId="3" fillId="3" borderId="6" xfId="3" applyFont="1" applyFill="1" applyBorder="1" applyAlignment="1">
      <alignment horizontal="left" vertical="center"/>
    </xf>
    <xf numFmtId="165" fontId="3" fillId="3" borderId="5" xfId="3" applyFont="1" applyFill="1" applyBorder="1" applyAlignment="1">
      <alignment horizontal="center"/>
    </xf>
    <xf numFmtId="165" fontId="3" fillId="3" borderId="10" xfId="3" applyFont="1" applyFill="1" applyBorder="1" applyAlignment="1">
      <alignment horizontal="center"/>
    </xf>
    <xf numFmtId="165" fontId="3" fillId="3" borderId="6" xfId="3" applyFont="1" applyFill="1" applyBorder="1" applyAlignment="1">
      <alignment horizontal="center"/>
    </xf>
    <xf numFmtId="165" fontId="3" fillId="0" borderId="0" xfId="3" applyFont="1" applyFill="1" applyAlignment="1">
      <alignment horizontal="right" wrapText="1"/>
    </xf>
    <xf numFmtId="165" fontId="3" fillId="0" borderId="2" xfId="3" applyFont="1" applyFill="1" applyBorder="1" applyAlignment="1">
      <alignment horizontal="center"/>
    </xf>
    <xf numFmtId="165" fontId="3" fillId="0" borderId="1" xfId="3" applyFont="1" applyFill="1" applyBorder="1" applyAlignment="1">
      <alignment horizontal="center" vertical="center" wrapText="1"/>
    </xf>
    <xf numFmtId="165" fontId="3" fillId="0" borderId="1" xfId="3" applyFont="1" applyFill="1" applyBorder="1" applyAlignment="1">
      <alignment horizontal="center" vertical="center"/>
    </xf>
    <xf numFmtId="165" fontId="5" fillId="2" borderId="1" xfId="3" applyFont="1" applyFill="1" applyBorder="1" applyAlignment="1">
      <alignment horizontal="center" vertical="center"/>
    </xf>
    <xf numFmtId="165" fontId="3" fillId="4" borderId="11" xfId="3" applyFont="1" applyFill="1" applyBorder="1" applyAlignment="1">
      <alignment horizontal="left" vertical="center" wrapText="1"/>
    </xf>
    <xf numFmtId="165" fontId="3" fillId="4" borderId="12" xfId="3" applyFont="1" applyFill="1" applyBorder="1" applyAlignment="1">
      <alignment horizontal="left" vertical="center" wrapText="1"/>
    </xf>
    <xf numFmtId="165" fontId="3" fillId="4" borderId="13" xfId="3" applyFont="1" applyFill="1" applyBorder="1" applyAlignment="1">
      <alignment horizontal="left" vertical="center" wrapText="1"/>
    </xf>
    <xf numFmtId="165" fontId="3" fillId="4" borderId="9" xfId="3" applyFont="1" applyFill="1" applyBorder="1" applyAlignment="1">
      <alignment horizontal="left" vertical="center" wrapText="1"/>
    </xf>
    <xf numFmtId="165" fontId="3" fillId="4" borderId="7" xfId="3" applyFont="1" applyFill="1" applyBorder="1" applyAlignment="1">
      <alignment horizontal="left" vertical="center" wrapText="1"/>
    </xf>
    <xf numFmtId="165" fontId="3" fillId="4" borderId="8" xfId="3" applyFont="1" applyFill="1" applyBorder="1" applyAlignment="1">
      <alignment horizontal="left" vertical="center" wrapText="1"/>
    </xf>
    <xf numFmtId="165" fontId="3" fillId="4" borderId="5" xfId="3" applyFont="1" applyFill="1" applyBorder="1" applyAlignment="1">
      <alignment horizontal="center"/>
    </xf>
    <xf numFmtId="165" fontId="3" fillId="4" borderId="10" xfId="3" applyFont="1" applyFill="1" applyBorder="1" applyAlignment="1">
      <alignment horizontal="center"/>
    </xf>
    <xf numFmtId="165" fontId="3" fillId="4" borderId="6" xfId="3" applyFont="1" applyFill="1" applyBorder="1" applyAlignment="1">
      <alignment horizontal="center"/>
    </xf>
    <xf numFmtId="165" fontId="3" fillId="0" borderId="11" xfId="3" applyFont="1" applyFill="1" applyBorder="1" applyAlignment="1">
      <alignment horizontal="left" vertical="center" wrapText="1"/>
    </xf>
    <xf numFmtId="165" fontId="3" fillId="0" borderId="12" xfId="3" applyFont="1" applyFill="1" applyBorder="1" applyAlignment="1">
      <alignment horizontal="left" vertical="center" wrapText="1"/>
    </xf>
    <xf numFmtId="165" fontId="3" fillId="0" borderId="13" xfId="3" applyFont="1" applyFill="1" applyBorder="1" applyAlignment="1">
      <alignment horizontal="left" vertical="center" wrapText="1"/>
    </xf>
    <xf numFmtId="165" fontId="3" fillId="0" borderId="9" xfId="3" applyFont="1" applyFill="1" applyBorder="1" applyAlignment="1">
      <alignment horizontal="left" vertical="center" wrapText="1"/>
    </xf>
    <xf numFmtId="165" fontId="3" fillId="0" borderId="7" xfId="3" applyFont="1" applyFill="1" applyBorder="1" applyAlignment="1">
      <alignment horizontal="left" vertical="center" wrapText="1"/>
    </xf>
    <xf numFmtId="165" fontId="3" fillId="0" borderId="8" xfId="3" applyFont="1" applyFill="1" applyBorder="1" applyAlignment="1">
      <alignment horizontal="left" vertical="center" wrapText="1"/>
    </xf>
    <xf numFmtId="165" fontId="3" fillId="0" borderId="1" xfId="3" applyFont="1" applyFill="1" applyBorder="1" applyAlignment="1">
      <alignment horizontal="center"/>
    </xf>
    <xf numFmtId="165" fontId="3" fillId="0" borderId="5" xfId="3" applyFont="1" applyFill="1" applyBorder="1" applyAlignment="1">
      <alignment horizontal="center"/>
    </xf>
    <xf numFmtId="165" fontId="3" fillId="0" borderId="10" xfId="3" applyFont="1" applyFill="1" applyBorder="1" applyAlignment="1">
      <alignment horizontal="center"/>
    </xf>
    <xf numFmtId="165" fontId="3" fillId="0" borderId="6" xfId="3" applyFont="1" applyFill="1" applyBorder="1" applyAlignment="1">
      <alignment horizontal="center"/>
    </xf>
    <xf numFmtId="165" fontId="3" fillId="0" borderId="3" xfId="3" applyFont="1" applyFill="1" applyBorder="1" applyAlignment="1">
      <alignment horizontal="left" vertical="center" wrapText="1"/>
    </xf>
    <xf numFmtId="165" fontId="3" fillId="0" borderId="4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view="pageBreakPreview" zoomScale="82" zoomScaleNormal="85" zoomScaleSheetLayoutView="82" workbookViewId="0">
      <selection activeCell="H5" sqref="G5:H5"/>
    </sheetView>
  </sheetViews>
  <sheetFormatPr defaultRowHeight="15" x14ac:dyDescent="0.25"/>
  <cols>
    <col min="1" max="1" width="30.85546875" style="48" customWidth="1"/>
    <col min="2" max="2" width="8.7109375" style="48" customWidth="1"/>
    <col min="3" max="3" width="39" style="48" customWidth="1"/>
    <col min="4" max="4" width="38.28515625" style="69" customWidth="1"/>
    <col min="5" max="8" width="19.5703125" style="69" customWidth="1"/>
    <col min="9" max="9" width="16.140625" style="69" customWidth="1"/>
    <col min="10" max="10" width="23.5703125" style="48" customWidth="1"/>
    <col min="11" max="11" width="23.5703125" style="69" customWidth="1"/>
    <col min="12" max="16384" width="9.140625" style="48"/>
  </cols>
  <sheetData>
    <row r="1" spans="1:11" ht="69" customHeight="1" x14ac:dyDescent="0.25">
      <c r="J1" s="88" t="s">
        <v>140</v>
      </c>
      <c r="K1" s="88"/>
    </row>
    <row r="5" spans="1:11" s="3" customFormat="1" ht="39" customHeight="1" x14ac:dyDescent="0.25">
      <c r="A5" s="1"/>
      <c r="B5" s="1"/>
      <c r="C5" s="1"/>
      <c r="D5" s="1"/>
      <c r="E5" s="2"/>
      <c r="F5" s="1"/>
      <c r="G5" s="1"/>
      <c r="H5" s="1"/>
      <c r="I5" s="134" t="s">
        <v>69</v>
      </c>
      <c r="J5" s="134"/>
      <c r="K5" s="134"/>
    </row>
    <row r="6" spans="1:11" ht="30" customHeight="1" thickBot="1" x14ac:dyDescent="0.3">
      <c r="A6" s="135" t="s">
        <v>70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</row>
    <row r="7" spans="1:11" ht="48" customHeight="1" thickBot="1" x14ac:dyDescent="0.3">
      <c r="A7" s="49" t="s">
        <v>71</v>
      </c>
      <c r="B7" s="136" t="s">
        <v>72</v>
      </c>
      <c r="C7" s="137"/>
      <c r="D7" s="50" t="s">
        <v>73</v>
      </c>
      <c r="E7" s="138" t="s">
        <v>74</v>
      </c>
      <c r="F7" s="138"/>
      <c r="G7" s="138"/>
      <c r="H7" s="138"/>
      <c r="I7" s="138"/>
      <c r="J7" s="138"/>
      <c r="K7" s="139"/>
    </row>
    <row r="8" spans="1:11" ht="36.75" customHeight="1" thickBot="1" x14ac:dyDescent="0.3">
      <c r="A8" s="49" t="s">
        <v>75</v>
      </c>
      <c r="B8" s="119" t="s">
        <v>76</v>
      </c>
      <c r="C8" s="120"/>
      <c r="D8" s="120"/>
      <c r="E8" s="120"/>
      <c r="F8" s="120"/>
      <c r="G8" s="120"/>
      <c r="H8" s="120"/>
      <c r="I8" s="120"/>
      <c r="J8" s="120"/>
      <c r="K8" s="121"/>
    </row>
    <row r="9" spans="1:11" ht="36.75" customHeight="1" thickBot="1" x14ac:dyDescent="0.3">
      <c r="A9" s="49" t="s">
        <v>77</v>
      </c>
      <c r="B9" s="119" t="s">
        <v>78</v>
      </c>
      <c r="C9" s="120"/>
      <c r="D9" s="120"/>
      <c r="E9" s="120"/>
      <c r="F9" s="120"/>
      <c r="G9" s="120"/>
      <c r="H9" s="120"/>
      <c r="I9" s="120"/>
      <c r="J9" s="120"/>
      <c r="K9" s="121"/>
    </row>
    <row r="10" spans="1:11" ht="36.75" customHeight="1" thickBot="1" x14ac:dyDescent="0.3">
      <c r="A10" s="49" t="s">
        <v>79</v>
      </c>
      <c r="B10" s="119" t="s">
        <v>80</v>
      </c>
      <c r="C10" s="120"/>
      <c r="D10" s="120"/>
      <c r="E10" s="120"/>
      <c r="F10" s="120"/>
      <c r="G10" s="120"/>
      <c r="H10" s="120"/>
      <c r="I10" s="120"/>
      <c r="J10" s="120"/>
      <c r="K10" s="121"/>
    </row>
    <row r="11" spans="1:11" ht="36.75" customHeight="1" thickBot="1" x14ac:dyDescent="0.3">
      <c r="A11" s="49" t="s">
        <v>81</v>
      </c>
      <c r="B11" s="122" t="s">
        <v>82</v>
      </c>
      <c r="C11" s="123"/>
      <c r="D11" s="123"/>
      <c r="E11" s="123"/>
      <c r="F11" s="123"/>
      <c r="G11" s="123"/>
      <c r="H11" s="123"/>
      <c r="I11" s="123"/>
      <c r="J11" s="123"/>
      <c r="K11" s="124"/>
    </row>
    <row r="12" spans="1:11" ht="66" customHeight="1" thickBot="1" x14ac:dyDescent="0.3">
      <c r="A12" s="49" t="s">
        <v>83</v>
      </c>
      <c r="B12" s="125" t="s">
        <v>84</v>
      </c>
      <c r="C12" s="126"/>
      <c r="D12" s="126"/>
      <c r="E12" s="126"/>
      <c r="F12" s="126"/>
      <c r="G12" s="126"/>
      <c r="H12" s="126"/>
      <c r="I12" s="126"/>
      <c r="J12" s="126"/>
      <c r="K12" s="127"/>
    </row>
    <row r="13" spans="1:11" ht="62.25" customHeight="1" thickBot="1" x14ac:dyDescent="0.3">
      <c r="A13" s="51" t="s">
        <v>85</v>
      </c>
      <c r="B13" s="125" t="s">
        <v>86</v>
      </c>
      <c r="C13" s="126"/>
      <c r="D13" s="126"/>
      <c r="E13" s="126"/>
      <c r="F13" s="126"/>
      <c r="G13" s="126"/>
      <c r="H13" s="126"/>
      <c r="I13" s="126"/>
      <c r="J13" s="126"/>
      <c r="K13" s="127"/>
    </row>
    <row r="14" spans="1:11" ht="55.5" customHeight="1" thickBot="1" x14ac:dyDescent="0.3">
      <c r="A14" s="52" t="s">
        <v>87</v>
      </c>
      <c r="B14" s="125" t="s">
        <v>88</v>
      </c>
      <c r="C14" s="128"/>
      <c r="D14" s="128"/>
      <c r="E14" s="128"/>
      <c r="F14" s="128"/>
      <c r="G14" s="128"/>
      <c r="H14" s="128"/>
      <c r="I14" s="128"/>
      <c r="J14" s="128"/>
      <c r="K14" s="129"/>
    </row>
    <row r="15" spans="1:11" ht="30" customHeight="1" x14ac:dyDescent="0.25">
      <c r="A15" s="105" t="s">
        <v>89</v>
      </c>
      <c r="B15" s="130" t="s">
        <v>90</v>
      </c>
      <c r="C15" s="130" t="s">
        <v>91</v>
      </c>
      <c r="D15" s="132" t="s">
        <v>92</v>
      </c>
      <c r="E15" s="80"/>
      <c r="F15" s="80"/>
      <c r="G15" s="80"/>
      <c r="H15" s="80"/>
      <c r="I15" s="80"/>
      <c r="J15" s="80"/>
      <c r="K15" s="81"/>
    </row>
    <row r="16" spans="1:11" ht="63.75" customHeight="1" x14ac:dyDescent="0.25">
      <c r="A16" s="106"/>
      <c r="B16" s="131"/>
      <c r="C16" s="131"/>
      <c r="D16" s="133"/>
      <c r="E16" s="53" t="s">
        <v>93</v>
      </c>
      <c r="F16" s="54" t="s">
        <v>133</v>
      </c>
      <c r="G16" s="54" t="s">
        <v>134</v>
      </c>
      <c r="H16" s="54" t="s">
        <v>135</v>
      </c>
      <c r="I16" s="54" t="s">
        <v>136</v>
      </c>
      <c r="J16" s="55" t="s">
        <v>94</v>
      </c>
      <c r="K16" s="56" t="s">
        <v>95</v>
      </c>
    </row>
    <row r="17" spans="1:11" ht="72.75" customHeight="1" x14ac:dyDescent="0.25">
      <c r="A17" s="106"/>
      <c r="B17" s="54">
        <v>1</v>
      </c>
      <c r="C17" s="57" t="s">
        <v>96</v>
      </c>
      <c r="D17" s="53" t="s">
        <v>97</v>
      </c>
      <c r="E17" s="58">
        <v>12</v>
      </c>
      <c r="F17" s="54">
        <v>0</v>
      </c>
      <c r="G17" s="54">
        <v>0</v>
      </c>
      <c r="H17" s="54">
        <v>0</v>
      </c>
      <c r="I17" s="54">
        <v>0</v>
      </c>
      <c r="J17" s="59" t="s">
        <v>98</v>
      </c>
      <c r="K17" s="56" t="s">
        <v>78</v>
      </c>
    </row>
    <row r="18" spans="1:11" ht="78" customHeight="1" x14ac:dyDescent="0.25">
      <c r="A18" s="106"/>
      <c r="B18" s="54">
        <v>2</v>
      </c>
      <c r="C18" s="60" t="s">
        <v>99</v>
      </c>
      <c r="D18" s="61" t="s">
        <v>100</v>
      </c>
      <c r="E18" s="58">
        <v>579</v>
      </c>
      <c r="F18" s="58">
        <v>0</v>
      </c>
      <c r="G18" s="58">
        <v>0</v>
      </c>
      <c r="H18" s="58">
        <v>0</v>
      </c>
      <c r="I18" s="58">
        <v>0</v>
      </c>
      <c r="J18" s="58" t="s">
        <v>101</v>
      </c>
      <c r="K18" s="56" t="s">
        <v>78</v>
      </c>
    </row>
    <row r="19" spans="1:11" ht="84" customHeight="1" x14ac:dyDescent="0.25">
      <c r="A19" s="106"/>
      <c r="B19" s="54">
        <v>3</v>
      </c>
      <c r="C19" s="57" t="s">
        <v>102</v>
      </c>
      <c r="D19" s="62" t="s">
        <v>103</v>
      </c>
      <c r="E19" s="58">
        <v>903</v>
      </c>
      <c r="F19" s="58">
        <v>903</v>
      </c>
      <c r="G19" s="58">
        <v>903</v>
      </c>
      <c r="H19" s="58">
        <v>903</v>
      </c>
      <c r="I19" s="58">
        <v>903</v>
      </c>
      <c r="J19" s="58">
        <v>903</v>
      </c>
      <c r="K19" s="56" t="s">
        <v>78</v>
      </c>
    </row>
    <row r="20" spans="1:11" ht="114.75" customHeight="1" x14ac:dyDescent="0.25">
      <c r="A20" s="106"/>
      <c r="B20" s="54">
        <v>4</v>
      </c>
      <c r="C20" s="57" t="s">
        <v>104</v>
      </c>
      <c r="D20" s="62" t="s">
        <v>105</v>
      </c>
      <c r="E20" s="58">
        <v>5</v>
      </c>
      <c r="F20" s="58">
        <v>12</v>
      </c>
      <c r="G20" s="58">
        <v>12</v>
      </c>
      <c r="H20" s="58">
        <v>12</v>
      </c>
      <c r="I20" s="58">
        <v>12</v>
      </c>
      <c r="J20" s="58">
        <v>12</v>
      </c>
      <c r="K20" s="56" t="s">
        <v>78</v>
      </c>
    </row>
    <row r="21" spans="1:11" ht="117" customHeight="1" x14ac:dyDescent="0.25">
      <c r="A21" s="106"/>
      <c r="B21" s="54" t="s">
        <v>106</v>
      </c>
      <c r="C21" s="57" t="s">
        <v>107</v>
      </c>
      <c r="D21" s="62" t="s">
        <v>105</v>
      </c>
      <c r="E21" s="58">
        <v>12.98</v>
      </c>
      <c r="F21" s="58">
        <v>37</v>
      </c>
      <c r="G21" s="58">
        <v>37</v>
      </c>
      <c r="H21" s="58">
        <v>37</v>
      </c>
      <c r="I21" s="58">
        <v>37</v>
      </c>
      <c r="J21" s="58">
        <v>37</v>
      </c>
      <c r="K21" s="56" t="s">
        <v>78</v>
      </c>
    </row>
    <row r="22" spans="1:11" ht="126.75" customHeight="1" x14ac:dyDescent="0.25">
      <c r="A22" s="106"/>
      <c r="B22" s="54" t="s">
        <v>108</v>
      </c>
      <c r="C22" s="57" t="s">
        <v>109</v>
      </c>
      <c r="D22" s="62" t="s">
        <v>110</v>
      </c>
      <c r="E22" s="58">
        <v>741</v>
      </c>
      <c r="F22" s="58">
        <v>0</v>
      </c>
      <c r="G22" s="58">
        <v>0</v>
      </c>
      <c r="H22" s="58">
        <v>0</v>
      </c>
      <c r="I22" s="58">
        <v>0</v>
      </c>
      <c r="J22" s="58" t="s">
        <v>111</v>
      </c>
      <c r="K22" s="56" t="s">
        <v>78</v>
      </c>
    </row>
    <row r="23" spans="1:11" ht="63.75" customHeight="1" x14ac:dyDescent="0.25">
      <c r="A23" s="106"/>
      <c r="B23" s="54" t="s">
        <v>112</v>
      </c>
      <c r="C23" s="57" t="s">
        <v>113</v>
      </c>
      <c r="D23" s="53" t="s">
        <v>114</v>
      </c>
      <c r="E23" s="58">
        <v>8</v>
      </c>
      <c r="F23" s="58">
        <v>8</v>
      </c>
      <c r="G23" s="58">
        <v>8</v>
      </c>
      <c r="H23" s="58">
        <v>8</v>
      </c>
      <c r="I23" s="58">
        <v>8</v>
      </c>
      <c r="J23" s="58">
        <v>8</v>
      </c>
      <c r="K23" s="56" t="s">
        <v>78</v>
      </c>
    </row>
    <row r="24" spans="1:11" ht="105.75" customHeight="1" x14ac:dyDescent="0.25">
      <c r="A24" s="106"/>
      <c r="B24" s="54" t="s">
        <v>115</v>
      </c>
      <c r="C24" s="57" t="s">
        <v>116</v>
      </c>
      <c r="D24" s="61" t="s">
        <v>100</v>
      </c>
      <c r="E24" s="58">
        <v>1</v>
      </c>
      <c r="F24" s="58">
        <v>0</v>
      </c>
      <c r="G24" s="58">
        <v>0</v>
      </c>
      <c r="H24" s="58">
        <v>0</v>
      </c>
      <c r="I24" s="58">
        <v>0</v>
      </c>
      <c r="J24" s="58">
        <v>1</v>
      </c>
      <c r="K24" s="56" t="s">
        <v>78</v>
      </c>
    </row>
    <row r="25" spans="1:11" ht="145.5" customHeight="1" x14ac:dyDescent="0.25">
      <c r="A25" s="106"/>
      <c r="B25" s="54" t="s">
        <v>117</v>
      </c>
      <c r="C25" s="57" t="s">
        <v>118</v>
      </c>
      <c r="D25" s="62" t="s">
        <v>119</v>
      </c>
      <c r="E25" s="58">
        <v>3</v>
      </c>
      <c r="F25" s="58">
        <v>3</v>
      </c>
      <c r="G25" s="58">
        <v>3</v>
      </c>
      <c r="H25" s="58">
        <v>3</v>
      </c>
      <c r="I25" s="58">
        <v>3</v>
      </c>
      <c r="J25" s="58">
        <v>3</v>
      </c>
      <c r="K25" s="56" t="s">
        <v>78</v>
      </c>
    </row>
    <row r="26" spans="1:11" ht="130.5" customHeight="1" x14ac:dyDescent="0.25">
      <c r="A26" s="106"/>
      <c r="B26" s="54" t="s">
        <v>120</v>
      </c>
      <c r="C26" s="57" t="s">
        <v>121</v>
      </c>
      <c r="D26" s="62" t="s">
        <v>122</v>
      </c>
      <c r="E26" s="58">
        <v>100</v>
      </c>
      <c r="F26" s="58">
        <v>100</v>
      </c>
      <c r="G26" s="58">
        <v>100</v>
      </c>
      <c r="H26" s="58">
        <v>100</v>
      </c>
      <c r="I26" s="58">
        <v>100</v>
      </c>
      <c r="J26" s="58">
        <v>100</v>
      </c>
      <c r="K26" s="56" t="s">
        <v>78</v>
      </c>
    </row>
    <row r="27" spans="1:11" ht="131.25" customHeight="1" x14ac:dyDescent="0.25">
      <c r="A27" s="106"/>
      <c r="B27" s="54" t="s">
        <v>123</v>
      </c>
      <c r="C27" s="63" t="s">
        <v>124</v>
      </c>
      <c r="D27" s="62" t="s">
        <v>122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6" t="s">
        <v>78</v>
      </c>
    </row>
    <row r="28" spans="1:11" ht="130.5" customHeight="1" thickBot="1" x14ac:dyDescent="0.3">
      <c r="A28" s="106"/>
      <c r="B28" s="54" t="s">
        <v>125</v>
      </c>
      <c r="C28" s="63" t="s">
        <v>126</v>
      </c>
      <c r="D28" s="62" t="s">
        <v>127</v>
      </c>
      <c r="E28" s="58">
        <v>1</v>
      </c>
      <c r="F28" s="58">
        <v>1</v>
      </c>
      <c r="G28" s="58">
        <v>1</v>
      </c>
      <c r="H28" s="58">
        <v>1</v>
      </c>
      <c r="I28" s="58">
        <v>1</v>
      </c>
      <c r="J28" s="58">
        <v>1</v>
      </c>
      <c r="K28" s="56" t="s">
        <v>78</v>
      </c>
    </row>
    <row r="29" spans="1:11" ht="24" customHeight="1" x14ac:dyDescent="0.25">
      <c r="A29" s="105" t="s">
        <v>128</v>
      </c>
      <c r="B29" s="115" t="s">
        <v>0</v>
      </c>
      <c r="C29" s="72"/>
      <c r="D29" s="79" t="s">
        <v>129</v>
      </c>
      <c r="E29" s="80"/>
      <c r="F29" s="80"/>
      <c r="G29" s="80"/>
      <c r="H29" s="80"/>
      <c r="I29" s="80"/>
      <c r="J29" s="80"/>
      <c r="K29" s="81"/>
    </row>
    <row r="30" spans="1:11" ht="24.75" customHeight="1" x14ac:dyDescent="0.25">
      <c r="A30" s="106"/>
      <c r="B30" s="116"/>
      <c r="C30" s="117"/>
      <c r="D30" s="64" t="s">
        <v>130</v>
      </c>
      <c r="E30" s="58" t="s">
        <v>133</v>
      </c>
      <c r="F30" s="58" t="s">
        <v>134</v>
      </c>
      <c r="G30" s="58" t="s">
        <v>135</v>
      </c>
      <c r="H30" s="58" t="s">
        <v>136</v>
      </c>
      <c r="I30" s="82" t="s">
        <v>137</v>
      </c>
      <c r="J30" s="83"/>
      <c r="K30" s="84"/>
    </row>
    <row r="31" spans="1:11" ht="24" customHeight="1" x14ac:dyDescent="0.25">
      <c r="A31" s="106"/>
      <c r="B31" s="89" t="s">
        <v>1</v>
      </c>
      <c r="C31" s="90"/>
      <c r="D31" s="65">
        <f>D32+D33+D34+D35</f>
        <v>6422251741.2399988</v>
      </c>
      <c r="E31" s="65">
        <f t="shared" ref="E31:H31" si="0">E32+E33+E34+E35</f>
        <v>815117205.25</v>
      </c>
      <c r="F31" s="65">
        <f t="shared" si="0"/>
        <v>874499940.10000002</v>
      </c>
      <c r="G31" s="65">
        <f t="shared" si="0"/>
        <v>834649659.67999995</v>
      </c>
      <c r="H31" s="65">
        <f t="shared" si="0"/>
        <v>58330902.68</v>
      </c>
      <c r="I31" s="97">
        <f>I32+I33+I34+I35</f>
        <v>174992708.03999999</v>
      </c>
      <c r="J31" s="98"/>
      <c r="K31" s="99"/>
    </row>
    <row r="32" spans="1:11" ht="24" customHeight="1" x14ac:dyDescent="0.25">
      <c r="A32" s="106"/>
      <c r="B32" s="89" t="s">
        <v>2</v>
      </c>
      <c r="C32" s="90"/>
      <c r="D32" s="65">
        <v>63661337.780000001</v>
      </c>
      <c r="E32" s="65">
        <v>0</v>
      </c>
      <c r="F32" s="65">
        <v>0</v>
      </c>
      <c r="G32" s="65">
        <v>0</v>
      </c>
      <c r="H32" s="65">
        <v>0</v>
      </c>
      <c r="I32" s="97">
        <v>0</v>
      </c>
      <c r="J32" s="98"/>
      <c r="K32" s="118"/>
    </row>
    <row r="33" spans="1:11" ht="24" customHeight="1" x14ac:dyDescent="0.25">
      <c r="A33" s="106"/>
      <c r="B33" s="89" t="s">
        <v>3</v>
      </c>
      <c r="C33" s="90"/>
      <c r="D33" s="65">
        <v>5269278313.0599995</v>
      </c>
      <c r="E33" s="65">
        <v>734356400</v>
      </c>
      <c r="F33" s="65">
        <v>813857100</v>
      </c>
      <c r="G33" s="65">
        <v>776312000</v>
      </c>
      <c r="H33" s="65">
        <v>0</v>
      </c>
      <c r="I33" s="97">
        <v>0</v>
      </c>
      <c r="J33" s="98"/>
      <c r="K33" s="118"/>
    </row>
    <row r="34" spans="1:11" ht="24" customHeight="1" x14ac:dyDescent="0.25">
      <c r="A34" s="106"/>
      <c r="B34" s="89" t="s">
        <v>4</v>
      </c>
      <c r="C34" s="90"/>
      <c r="D34" s="65">
        <v>1089312090.3999999</v>
      </c>
      <c r="E34" s="65">
        <v>80760805.249999985</v>
      </c>
      <c r="F34" s="65">
        <v>60642840.100000001</v>
      </c>
      <c r="G34" s="65">
        <v>58337659.68</v>
      </c>
      <c r="H34" s="65">
        <v>58330902.68</v>
      </c>
      <c r="I34" s="97">
        <v>174992708.03999999</v>
      </c>
      <c r="J34" s="98"/>
      <c r="K34" s="99"/>
    </row>
    <row r="35" spans="1:11" ht="24" customHeight="1" thickBot="1" x14ac:dyDescent="0.3">
      <c r="A35" s="107"/>
      <c r="B35" s="100" t="s">
        <v>5</v>
      </c>
      <c r="C35" s="101"/>
      <c r="D35" s="66">
        <v>0</v>
      </c>
      <c r="E35" s="66">
        <v>0</v>
      </c>
      <c r="F35" s="66">
        <v>0</v>
      </c>
      <c r="G35" s="66">
        <v>0</v>
      </c>
      <c r="H35" s="66">
        <v>0</v>
      </c>
      <c r="I35" s="102">
        <v>0</v>
      </c>
      <c r="J35" s="103"/>
      <c r="K35" s="104"/>
    </row>
    <row r="36" spans="1:11" ht="15" customHeight="1" x14ac:dyDescent="0.25">
      <c r="A36" s="105" t="s">
        <v>131</v>
      </c>
      <c r="B36" s="108" t="s">
        <v>0</v>
      </c>
      <c r="C36" s="109"/>
      <c r="D36" s="112" t="s">
        <v>129</v>
      </c>
      <c r="E36" s="113"/>
      <c r="F36" s="113"/>
      <c r="G36" s="113"/>
      <c r="H36" s="113"/>
      <c r="I36" s="113"/>
      <c r="J36" s="113"/>
      <c r="K36" s="114"/>
    </row>
    <row r="37" spans="1:11" ht="26.25" customHeight="1" x14ac:dyDescent="0.25">
      <c r="A37" s="106"/>
      <c r="B37" s="110"/>
      <c r="C37" s="111"/>
      <c r="D37" s="64" t="s">
        <v>1</v>
      </c>
      <c r="E37" s="58" t="s">
        <v>133</v>
      </c>
      <c r="F37" s="58" t="s">
        <v>134</v>
      </c>
      <c r="G37" s="58" t="s">
        <v>135</v>
      </c>
      <c r="H37" s="58" t="s">
        <v>136</v>
      </c>
      <c r="I37" s="82" t="s">
        <v>137</v>
      </c>
      <c r="J37" s="83"/>
      <c r="K37" s="84"/>
    </row>
    <row r="38" spans="1:11" ht="30.75" customHeight="1" x14ac:dyDescent="0.25">
      <c r="A38" s="106"/>
      <c r="B38" s="82" t="s">
        <v>138</v>
      </c>
      <c r="C38" s="83"/>
      <c r="D38" s="83"/>
      <c r="E38" s="83"/>
      <c r="F38" s="83"/>
      <c r="G38" s="83"/>
      <c r="H38" s="83"/>
      <c r="I38" s="83"/>
      <c r="J38" s="83"/>
      <c r="K38" s="84"/>
    </row>
    <row r="39" spans="1:11" ht="24" customHeight="1" x14ac:dyDescent="0.25">
      <c r="A39" s="106"/>
      <c r="B39" s="89" t="s">
        <v>1</v>
      </c>
      <c r="C39" s="90"/>
      <c r="D39" s="65">
        <f>SUM(D40:D43)</f>
        <v>2028948</v>
      </c>
      <c r="E39" s="67">
        <v>0</v>
      </c>
      <c r="F39" s="67">
        <v>0</v>
      </c>
      <c r="G39" s="67">
        <v>0</v>
      </c>
      <c r="H39" s="67">
        <v>0</v>
      </c>
      <c r="I39" s="91">
        <v>0</v>
      </c>
      <c r="J39" s="92"/>
      <c r="K39" s="93"/>
    </row>
    <row r="40" spans="1:11" ht="24" customHeight="1" x14ac:dyDescent="0.25">
      <c r="A40" s="106"/>
      <c r="B40" s="89" t="s">
        <v>2</v>
      </c>
      <c r="C40" s="90"/>
      <c r="D40" s="65">
        <v>303700</v>
      </c>
      <c r="E40" s="67">
        <v>0</v>
      </c>
      <c r="F40" s="67">
        <v>0</v>
      </c>
      <c r="G40" s="67">
        <v>0</v>
      </c>
      <c r="H40" s="67">
        <v>0</v>
      </c>
      <c r="I40" s="91">
        <v>0</v>
      </c>
      <c r="J40" s="92"/>
      <c r="K40" s="93"/>
    </row>
    <row r="41" spans="1:11" ht="24" customHeight="1" x14ac:dyDescent="0.25">
      <c r="A41" s="106"/>
      <c r="B41" s="89" t="s">
        <v>3</v>
      </c>
      <c r="C41" s="90"/>
      <c r="D41" s="65">
        <v>1699000</v>
      </c>
      <c r="E41" s="65">
        <v>408000</v>
      </c>
      <c r="F41" s="65">
        <v>408000</v>
      </c>
      <c r="G41" s="65">
        <v>408000</v>
      </c>
      <c r="H41" s="67">
        <v>0</v>
      </c>
      <c r="I41" s="91">
        <v>0</v>
      </c>
      <c r="J41" s="92"/>
      <c r="K41" s="93"/>
    </row>
    <row r="42" spans="1:11" ht="24" customHeight="1" x14ac:dyDescent="0.25">
      <c r="A42" s="106"/>
      <c r="B42" s="89" t="s">
        <v>4</v>
      </c>
      <c r="C42" s="90"/>
      <c r="D42" s="65">
        <v>26248</v>
      </c>
      <c r="E42" s="65">
        <v>6757</v>
      </c>
      <c r="F42" s="65">
        <v>6757</v>
      </c>
      <c r="G42" s="65">
        <v>6757</v>
      </c>
      <c r="H42" s="67">
        <v>0</v>
      </c>
      <c r="I42" s="91">
        <v>0</v>
      </c>
      <c r="J42" s="92"/>
      <c r="K42" s="93"/>
    </row>
    <row r="43" spans="1:11" ht="24" customHeight="1" x14ac:dyDescent="0.25">
      <c r="A43" s="106"/>
      <c r="B43" s="96" t="s">
        <v>5</v>
      </c>
      <c r="C43" s="96"/>
      <c r="D43" s="67">
        <v>0</v>
      </c>
      <c r="E43" s="67">
        <v>0</v>
      </c>
      <c r="F43" s="67">
        <v>0</v>
      </c>
      <c r="G43" s="67">
        <v>0</v>
      </c>
      <c r="H43" s="67">
        <v>0</v>
      </c>
      <c r="I43" s="91">
        <v>0</v>
      </c>
      <c r="J43" s="92"/>
      <c r="K43" s="93"/>
    </row>
    <row r="44" spans="1:11" ht="32.25" customHeight="1" x14ac:dyDescent="0.25">
      <c r="A44" s="106"/>
      <c r="B44" s="82" t="s">
        <v>139</v>
      </c>
      <c r="C44" s="83"/>
      <c r="D44" s="83"/>
      <c r="E44" s="83"/>
      <c r="F44" s="83"/>
      <c r="G44" s="83"/>
      <c r="H44" s="83"/>
      <c r="I44" s="83"/>
      <c r="J44" s="83"/>
      <c r="K44" s="84"/>
    </row>
    <row r="45" spans="1:11" ht="24" customHeight="1" x14ac:dyDescent="0.25">
      <c r="A45" s="106"/>
      <c r="B45" s="89" t="s">
        <v>1</v>
      </c>
      <c r="C45" s="90"/>
      <c r="D45" s="65">
        <f>SUM(D46:D49)</f>
        <v>2028948</v>
      </c>
      <c r="E45" s="67">
        <v>0</v>
      </c>
      <c r="F45" s="67">
        <v>0</v>
      </c>
      <c r="G45" s="67">
        <v>0</v>
      </c>
      <c r="H45" s="67">
        <v>0</v>
      </c>
      <c r="I45" s="91">
        <v>0</v>
      </c>
      <c r="J45" s="92"/>
      <c r="K45" s="93"/>
    </row>
    <row r="46" spans="1:11" ht="24" customHeight="1" x14ac:dyDescent="0.25">
      <c r="A46" s="106"/>
      <c r="B46" s="89" t="s">
        <v>2</v>
      </c>
      <c r="C46" s="90"/>
      <c r="D46" s="65">
        <v>303700</v>
      </c>
      <c r="E46" s="67">
        <v>0</v>
      </c>
      <c r="F46" s="67">
        <v>0</v>
      </c>
      <c r="G46" s="67">
        <v>0</v>
      </c>
      <c r="H46" s="67">
        <v>0</v>
      </c>
      <c r="I46" s="91">
        <v>0</v>
      </c>
      <c r="J46" s="92"/>
      <c r="K46" s="93"/>
    </row>
    <row r="47" spans="1:11" ht="24" customHeight="1" x14ac:dyDescent="0.25">
      <c r="A47" s="106"/>
      <c r="B47" s="89" t="s">
        <v>3</v>
      </c>
      <c r="C47" s="90"/>
      <c r="D47" s="65">
        <v>1699000</v>
      </c>
      <c r="E47" s="65">
        <v>408000</v>
      </c>
      <c r="F47" s="65">
        <v>408000</v>
      </c>
      <c r="G47" s="65">
        <v>408000</v>
      </c>
      <c r="H47" s="67">
        <v>0</v>
      </c>
      <c r="I47" s="91">
        <v>0</v>
      </c>
      <c r="J47" s="92"/>
      <c r="K47" s="93"/>
    </row>
    <row r="48" spans="1:11" ht="24" customHeight="1" x14ac:dyDescent="0.25">
      <c r="A48" s="106"/>
      <c r="B48" s="94" t="s">
        <v>4</v>
      </c>
      <c r="C48" s="94"/>
      <c r="D48" s="65">
        <v>26248</v>
      </c>
      <c r="E48" s="65">
        <v>6757</v>
      </c>
      <c r="F48" s="65">
        <v>6757</v>
      </c>
      <c r="G48" s="65">
        <v>6757</v>
      </c>
      <c r="H48" s="67">
        <v>0</v>
      </c>
      <c r="I48" s="91">
        <v>0</v>
      </c>
      <c r="J48" s="92"/>
      <c r="K48" s="93"/>
    </row>
    <row r="49" spans="1:11" ht="24" customHeight="1" thickBot="1" x14ac:dyDescent="0.3">
      <c r="A49" s="107"/>
      <c r="B49" s="95" t="s">
        <v>5</v>
      </c>
      <c r="C49" s="95"/>
      <c r="D49" s="67">
        <v>0</v>
      </c>
      <c r="E49" s="67">
        <v>0</v>
      </c>
      <c r="F49" s="67">
        <v>0</v>
      </c>
      <c r="G49" s="67">
        <v>0</v>
      </c>
      <c r="H49" s="67">
        <v>0</v>
      </c>
      <c r="I49" s="85">
        <v>0</v>
      </c>
      <c r="J49" s="86"/>
      <c r="K49" s="87"/>
    </row>
    <row r="50" spans="1:11" ht="32.25" customHeight="1" x14ac:dyDescent="0.25">
      <c r="A50" s="70" t="s">
        <v>132</v>
      </c>
      <c r="B50" s="71"/>
      <c r="C50" s="72"/>
      <c r="D50" s="79" t="s">
        <v>129</v>
      </c>
      <c r="E50" s="80"/>
      <c r="F50" s="80"/>
      <c r="G50" s="80"/>
      <c r="H50" s="80"/>
      <c r="I50" s="80"/>
      <c r="J50" s="80"/>
      <c r="K50" s="81"/>
    </row>
    <row r="51" spans="1:11" ht="26.25" customHeight="1" x14ac:dyDescent="0.25">
      <c r="A51" s="73"/>
      <c r="B51" s="74"/>
      <c r="C51" s="75"/>
      <c r="D51" s="64" t="s">
        <v>1</v>
      </c>
      <c r="E51" s="58" t="s">
        <v>133</v>
      </c>
      <c r="F51" s="58" t="s">
        <v>134</v>
      </c>
      <c r="G51" s="58" t="s">
        <v>135</v>
      </c>
      <c r="H51" s="58" t="s">
        <v>136</v>
      </c>
      <c r="I51" s="82" t="s">
        <v>137</v>
      </c>
      <c r="J51" s="83"/>
      <c r="K51" s="84"/>
    </row>
    <row r="52" spans="1:11" ht="24" customHeight="1" thickBot="1" x14ac:dyDescent="0.3">
      <c r="A52" s="76"/>
      <c r="B52" s="77"/>
      <c r="C52" s="78"/>
      <c r="D52" s="68">
        <v>0</v>
      </c>
      <c r="E52" s="68">
        <v>0</v>
      </c>
      <c r="F52" s="68">
        <v>0</v>
      </c>
      <c r="G52" s="68">
        <v>0</v>
      </c>
      <c r="H52" s="68">
        <v>0</v>
      </c>
      <c r="I52" s="85">
        <v>0</v>
      </c>
      <c r="J52" s="86"/>
      <c r="K52" s="87"/>
    </row>
  </sheetData>
  <mergeCells count="61">
    <mergeCell ref="B9:K9"/>
    <mergeCell ref="I5:K5"/>
    <mergeCell ref="A6:K6"/>
    <mergeCell ref="B7:C7"/>
    <mergeCell ref="E7:K7"/>
    <mergeCell ref="B8:K8"/>
    <mergeCell ref="A15:A28"/>
    <mergeCell ref="B15:B16"/>
    <mergeCell ref="C15:C16"/>
    <mergeCell ref="D15:D16"/>
    <mergeCell ref="E15:K15"/>
    <mergeCell ref="B32:C32"/>
    <mergeCell ref="I32:K32"/>
    <mergeCell ref="B33:C33"/>
    <mergeCell ref="I33:K33"/>
    <mergeCell ref="B10:K10"/>
    <mergeCell ref="B11:K11"/>
    <mergeCell ref="B12:K12"/>
    <mergeCell ref="B13:K13"/>
    <mergeCell ref="B14:K14"/>
    <mergeCell ref="B34:C34"/>
    <mergeCell ref="I34:K34"/>
    <mergeCell ref="B35:C35"/>
    <mergeCell ref="I35:K35"/>
    <mergeCell ref="A36:A49"/>
    <mergeCell ref="B36:C37"/>
    <mergeCell ref="D36:K36"/>
    <mergeCell ref="I37:K37"/>
    <mergeCell ref="B38:K38"/>
    <mergeCell ref="B39:C39"/>
    <mergeCell ref="A29:A35"/>
    <mergeCell ref="B29:C30"/>
    <mergeCell ref="D29:K29"/>
    <mergeCell ref="I30:K30"/>
    <mergeCell ref="B31:C31"/>
    <mergeCell ref="I31:K31"/>
    <mergeCell ref="B46:C46"/>
    <mergeCell ref="I46:K46"/>
    <mergeCell ref="I39:K39"/>
    <mergeCell ref="B40:C40"/>
    <mergeCell ref="I40:K40"/>
    <mergeCell ref="B41:C41"/>
    <mergeCell ref="I41:K41"/>
    <mergeCell ref="B42:C42"/>
    <mergeCell ref="I42:K42"/>
    <mergeCell ref="A50:C52"/>
    <mergeCell ref="D50:K50"/>
    <mergeCell ref="I51:K51"/>
    <mergeCell ref="I52:K52"/>
    <mergeCell ref="J1:K1"/>
    <mergeCell ref="B47:C47"/>
    <mergeCell ref="I47:K47"/>
    <mergeCell ref="B48:C48"/>
    <mergeCell ref="I48:K48"/>
    <mergeCell ref="B49:C49"/>
    <mergeCell ref="I49:K49"/>
    <mergeCell ref="B43:C43"/>
    <mergeCell ref="I43:K43"/>
    <mergeCell ref="B44:K44"/>
    <mergeCell ref="B45:C45"/>
    <mergeCell ref="I45:K45"/>
  </mergeCells>
  <pageMargins left="1.1811023622047245" right="0.39370078740157483" top="0.78740157480314965" bottom="0.78740157480314965" header="0.31496062992125984" footer="0.31496062992125984"/>
  <pageSetup paperSize="9" scale="49" firstPageNumber="2" fitToHeight="3" orientation="landscape" useFirstPageNumber="1" horizontalDpi="180" verticalDpi="180" r:id="rId1"/>
  <headerFooter>
    <oddHeader>&amp;L
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8"/>
  <sheetViews>
    <sheetView tabSelected="1" view="pageBreakPreview" zoomScale="70" zoomScaleNormal="85" zoomScaleSheetLayoutView="70" workbookViewId="0">
      <selection activeCell="M1" sqref="M1:Q1"/>
    </sheetView>
  </sheetViews>
  <sheetFormatPr defaultRowHeight="15" x14ac:dyDescent="0.25"/>
  <cols>
    <col min="1" max="1" width="16" style="13" customWidth="1"/>
    <col min="2" max="2" width="52.5703125" style="13" customWidth="1"/>
    <col min="3" max="3" width="25.140625" style="13" customWidth="1"/>
    <col min="4" max="4" width="26.140625" style="13" customWidth="1"/>
    <col min="5" max="5" width="22.42578125" style="13" customWidth="1"/>
    <col min="6" max="7" width="16.28515625" style="13" customWidth="1"/>
    <col min="8" max="8" width="16.28515625" style="14" customWidth="1"/>
    <col min="9" max="12" width="16.28515625" style="13" customWidth="1"/>
    <col min="13" max="13" width="16.28515625" style="47" customWidth="1"/>
    <col min="14" max="17" width="16.28515625" style="13" customWidth="1"/>
    <col min="18" max="16384" width="9.140625" style="13"/>
  </cols>
  <sheetData>
    <row r="1" spans="1:17" s="3" customFormat="1" ht="81" customHeight="1" x14ac:dyDescent="0.25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  <c r="M1" s="158" t="s">
        <v>141</v>
      </c>
      <c r="N1" s="134"/>
      <c r="O1" s="134"/>
      <c r="P1" s="134"/>
      <c r="Q1" s="134"/>
    </row>
    <row r="2" spans="1:17" s="3" customFormat="1" ht="39" customHeight="1" x14ac:dyDescent="0.25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39"/>
      <c r="N2" s="4"/>
      <c r="O2" s="4"/>
      <c r="P2" s="134" t="s">
        <v>15</v>
      </c>
      <c r="Q2" s="134"/>
    </row>
    <row r="3" spans="1:17" s="3" customFormat="1" ht="27.75" customHeight="1" x14ac:dyDescent="0.25">
      <c r="A3" s="159" t="s">
        <v>16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</row>
    <row r="4" spans="1:17" s="3" customFormat="1" ht="59.25" customHeight="1" x14ac:dyDescent="0.25">
      <c r="A4" s="160" t="s">
        <v>62</v>
      </c>
      <c r="B4" s="160" t="s">
        <v>63</v>
      </c>
      <c r="C4" s="160" t="s">
        <v>10</v>
      </c>
      <c r="D4" s="160" t="s">
        <v>0</v>
      </c>
      <c r="E4" s="160" t="s">
        <v>17</v>
      </c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</row>
    <row r="5" spans="1:17" s="3" customFormat="1" ht="15.75" x14ac:dyDescent="0.25">
      <c r="A5" s="160"/>
      <c r="B5" s="160"/>
      <c r="C5" s="160"/>
      <c r="D5" s="160"/>
      <c r="E5" s="161" t="s">
        <v>1</v>
      </c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</row>
    <row r="6" spans="1:17" s="3" customFormat="1" ht="24" customHeight="1" x14ac:dyDescent="0.25">
      <c r="A6" s="160"/>
      <c r="B6" s="160"/>
      <c r="C6" s="160"/>
      <c r="D6" s="160"/>
      <c r="E6" s="161"/>
      <c r="F6" s="5" t="s">
        <v>18</v>
      </c>
      <c r="G6" s="5" t="s">
        <v>19</v>
      </c>
      <c r="H6" s="6" t="s">
        <v>20</v>
      </c>
      <c r="I6" s="15" t="s">
        <v>21</v>
      </c>
      <c r="J6" s="15" t="s">
        <v>22</v>
      </c>
      <c r="K6" s="15" t="s">
        <v>23</v>
      </c>
      <c r="L6" s="5" t="s">
        <v>24</v>
      </c>
      <c r="M6" s="40" t="s">
        <v>25</v>
      </c>
      <c r="N6" s="5" t="s">
        <v>26</v>
      </c>
      <c r="O6" s="5" t="s">
        <v>27</v>
      </c>
      <c r="P6" s="5" t="s">
        <v>28</v>
      </c>
      <c r="Q6" s="5" t="s">
        <v>29</v>
      </c>
    </row>
    <row r="7" spans="1:17" s="3" customFormat="1" ht="24" customHeigh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8">
        <v>8</v>
      </c>
      <c r="I7" s="16">
        <v>9</v>
      </c>
      <c r="J7" s="16">
        <v>10</v>
      </c>
      <c r="K7" s="16">
        <v>11</v>
      </c>
      <c r="L7" s="7">
        <v>12</v>
      </c>
      <c r="M7" s="41">
        <v>13</v>
      </c>
      <c r="N7" s="7">
        <v>14</v>
      </c>
      <c r="O7" s="7">
        <v>15</v>
      </c>
      <c r="P7" s="7">
        <v>16</v>
      </c>
      <c r="Q7" s="7">
        <v>17</v>
      </c>
    </row>
    <row r="8" spans="1:17" s="3" customFormat="1" ht="21" customHeight="1" x14ac:dyDescent="0.25">
      <c r="A8" s="162" t="s">
        <v>36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</row>
    <row r="9" spans="1:17" s="9" customFormat="1" ht="32.25" customHeight="1" x14ac:dyDescent="0.25">
      <c r="A9" s="140" t="s">
        <v>6</v>
      </c>
      <c r="B9" s="143" t="s">
        <v>37</v>
      </c>
      <c r="C9" s="146" t="s">
        <v>45</v>
      </c>
      <c r="D9" s="17" t="s">
        <v>9</v>
      </c>
      <c r="E9" s="24">
        <f>E10+E11+E12+E13</f>
        <v>6283214312.6000004</v>
      </c>
      <c r="F9" s="24">
        <f>F10+F11+F12+F13</f>
        <v>607578800.88</v>
      </c>
      <c r="G9" s="24">
        <f t="shared" ref="G9:Q9" si="0">G10+G11+G12+G13</f>
        <v>668168392.08000004</v>
      </c>
      <c r="H9" s="29">
        <f t="shared" si="0"/>
        <v>726187883.21000004</v>
      </c>
      <c r="I9" s="24">
        <f t="shared" si="0"/>
        <v>769434141.26999998</v>
      </c>
      <c r="J9" s="24">
        <f t="shared" si="0"/>
        <v>807681810.96000004</v>
      </c>
      <c r="K9" s="24">
        <f>K10+K11+K12+K13</f>
        <v>808418480.54999995</v>
      </c>
      <c r="L9" s="24">
        <f t="shared" si="0"/>
        <v>832118257.70000005</v>
      </c>
      <c r="M9" s="42">
        <f t="shared" si="0"/>
        <v>833448509.19000006</v>
      </c>
      <c r="N9" s="24">
        <f t="shared" si="0"/>
        <v>57544509.189999998</v>
      </c>
      <c r="O9" s="24">
        <f t="shared" si="0"/>
        <v>57544509.189999998</v>
      </c>
      <c r="P9" s="24">
        <f t="shared" si="0"/>
        <v>57544509.189999998</v>
      </c>
      <c r="Q9" s="24">
        <f t="shared" si="0"/>
        <v>57544509.189999998</v>
      </c>
    </row>
    <row r="10" spans="1:17" s="9" customFormat="1" ht="32.25" customHeight="1" x14ac:dyDescent="0.25">
      <c r="A10" s="141"/>
      <c r="B10" s="144"/>
      <c r="C10" s="147"/>
      <c r="D10" s="18" t="s">
        <v>2</v>
      </c>
      <c r="E10" s="24">
        <f t="shared" ref="E10:E13" si="1">F10+G10+H10+I10+J10+K10+L10+M10+N10+O10+P10+Q10</f>
        <v>63357637.780000001</v>
      </c>
      <c r="F10" s="37">
        <v>0</v>
      </c>
      <c r="G10" s="37">
        <v>5509237.7800000003</v>
      </c>
      <c r="H10" s="37">
        <f>H15+H20</f>
        <v>17996800</v>
      </c>
      <c r="I10" s="37">
        <v>19395500</v>
      </c>
      <c r="J10" s="37">
        <v>20456100</v>
      </c>
      <c r="K10" s="37">
        <v>0</v>
      </c>
      <c r="L10" s="37">
        <v>0</v>
      </c>
      <c r="M10" s="43">
        <v>0</v>
      </c>
      <c r="N10" s="37">
        <v>0</v>
      </c>
      <c r="O10" s="37">
        <v>0</v>
      </c>
      <c r="P10" s="37">
        <v>0</v>
      </c>
      <c r="Q10" s="37">
        <v>0</v>
      </c>
    </row>
    <row r="11" spans="1:17" s="9" customFormat="1" ht="32.25" customHeight="1" x14ac:dyDescent="0.25">
      <c r="A11" s="141"/>
      <c r="B11" s="144"/>
      <c r="C11" s="147"/>
      <c r="D11" s="18" t="s">
        <v>3</v>
      </c>
      <c r="E11" s="24">
        <f t="shared" si="1"/>
        <v>5222825662.2200003</v>
      </c>
      <c r="F11" s="37">
        <v>492320000</v>
      </c>
      <c r="G11" s="37">
        <v>551803462.22000003</v>
      </c>
      <c r="H11" s="37">
        <v>582970900</v>
      </c>
      <c r="I11" s="37">
        <v>626816900</v>
      </c>
      <c r="J11" s="37">
        <v>684322600</v>
      </c>
      <c r="K11" s="37">
        <f>734356400-408000</f>
        <v>733948400</v>
      </c>
      <c r="L11" s="37">
        <v>774739400</v>
      </c>
      <c r="M11" s="43">
        <f>776312000-408000</f>
        <v>775904000</v>
      </c>
      <c r="N11" s="37">
        <v>0</v>
      </c>
      <c r="O11" s="37">
        <v>0</v>
      </c>
      <c r="P11" s="37">
        <v>0</v>
      </c>
      <c r="Q11" s="37">
        <v>0</v>
      </c>
    </row>
    <row r="12" spans="1:17" s="9" customFormat="1" ht="32.25" customHeight="1" x14ac:dyDescent="0.25">
      <c r="A12" s="141"/>
      <c r="B12" s="144"/>
      <c r="C12" s="147"/>
      <c r="D12" s="18" t="s">
        <v>4</v>
      </c>
      <c r="E12" s="24">
        <f t="shared" si="1"/>
        <v>997031012.60000014</v>
      </c>
      <c r="F12" s="37">
        <v>115258800.88</v>
      </c>
      <c r="G12" s="37">
        <v>110855692.08</v>
      </c>
      <c r="H12" s="37">
        <v>125220183.20999999</v>
      </c>
      <c r="I12" s="37">
        <v>123221741.27</v>
      </c>
      <c r="J12" s="37">
        <v>102903110.95999999</v>
      </c>
      <c r="K12" s="37">
        <f>75357380.55-465150-422150</f>
        <v>74470080.549999997</v>
      </c>
      <c r="L12" s="37">
        <v>57378857.700000003</v>
      </c>
      <c r="M12" s="37">
        <v>57544509.189999998</v>
      </c>
      <c r="N12" s="37">
        <v>57544509.189999998</v>
      </c>
      <c r="O12" s="37">
        <v>57544509.189999998</v>
      </c>
      <c r="P12" s="37">
        <v>57544509.189999998</v>
      </c>
      <c r="Q12" s="37">
        <v>57544509.189999998</v>
      </c>
    </row>
    <row r="13" spans="1:17" s="9" customFormat="1" ht="33" customHeight="1" x14ac:dyDescent="0.25">
      <c r="A13" s="142"/>
      <c r="B13" s="145"/>
      <c r="C13" s="148"/>
      <c r="D13" s="18" t="s">
        <v>5</v>
      </c>
      <c r="E13" s="24">
        <f t="shared" si="1"/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43">
        <v>0</v>
      </c>
      <c r="N13" s="37">
        <v>0</v>
      </c>
      <c r="O13" s="37">
        <v>0</v>
      </c>
      <c r="P13" s="37">
        <v>0</v>
      </c>
      <c r="Q13" s="37">
        <v>0</v>
      </c>
    </row>
    <row r="14" spans="1:17" s="9" customFormat="1" ht="32.25" customHeight="1" x14ac:dyDescent="0.25">
      <c r="A14" s="140" t="s">
        <v>43</v>
      </c>
      <c r="B14" s="143" t="s">
        <v>38</v>
      </c>
      <c r="C14" s="146" t="s">
        <v>46</v>
      </c>
      <c r="D14" s="17" t="s">
        <v>9</v>
      </c>
      <c r="E14" s="24">
        <f>E15+E16+E17+E18</f>
        <v>81330419.200000003</v>
      </c>
      <c r="F14" s="24">
        <f t="shared" ref="F14:Q14" si="2">F15+F16+F17+F18</f>
        <v>0</v>
      </c>
      <c r="G14" s="24">
        <f t="shared" si="2"/>
        <v>5056119.2</v>
      </c>
      <c r="H14" s="29">
        <f t="shared" si="2"/>
        <v>13053600</v>
      </c>
      <c r="I14" s="24">
        <f t="shared" si="2"/>
        <v>11071200</v>
      </c>
      <c r="J14" s="24">
        <f t="shared" si="2"/>
        <v>14951000</v>
      </c>
      <c r="K14" s="24">
        <f t="shared" si="2"/>
        <v>8899200</v>
      </c>
      <c r="L14" s="24">
        <f t="shared" si="2"/>
        <v>9938100</v>
      </c>
      <c r="M14" s="42">
        <f t="shared" si="2"/>
        <v>11298800</v>
      </c>
      <c r="N14" s="24">
        <f t="shared" si="2"/>
        <v>1765600</v>
      </c>
      <c r="O14" s="24">
        <f t="shared" si="2"/>
        <v>1765600</v>
      </c>
      <c r="P14" s="24">
        <f t="shared" si="2"/>
        <v>1765600</v>
      </c>
      <c r="Q14" s="24">
        <f t="shared" si="2"/>
        <v>1765600</v>
      </c>
    </row>
    <row r="15" spans="1:17" s="9" customFormat="1" ht="32.25" customHeight="1" x14ac:dyDescent="0.25">
      <c r="A15" s="141"/>
      <c r="B15" s="144"/>
      <c r="C15" s="147"/>
      <c r="D15" s="18" t="s">
        <v>2</v>
      </c>
      <c r="E15" s="24">
        <f t="shared" ref="E15:E63" si="3">F15+G15+H15+I15+J15+K15+L15+M15+N15+O15+P15+Q15</f>
        <v>15444137.780000001</v>
      </c>
      <c r="F15" s="37">
        <v>0</v>
      </c>
      <c r="G15" s="37">
        <v>874137.78</v>
      </c>
      <c r="H15" s="37">
        <v>3779000</v>
      </c>
      <c r="I15" s="37">
        <v>4865200</v>
      </c>
      <c r="J15" s="37">
        <v>5925800</v>
      </c>
      <c r="K15" s="37">
        <v>0</v>
      </c>
      <c r="L15" s="37">
        <v>0</v>
      </c>
      <c r="M15" s="43">
        <v>0</v>
      </c>
      <c r="N15" s="37">
        <v>0</v>
      </c>
      <c r="O15" s="37">
        <v>0</v>
      </c>
      <c r="P15" s="37">
        <v>0</v>
      </c>
      <c r="Q15" s="37">
        <v>0</v>
      </c>
    </row>
    <row r="16" spans="1:17" s="9" customFormat="1" ht="32.25" customHeight="1" x14ac:dyDescent="0.25">
      <c r="A16" s="141"/>
      <c r="B16" s="144"/>
      <c r="C16" s="147"/>
      <c r="D16" s="18" t="s">
        <v>3</v>
      </c>
      <c r="E16" s="24">
        <f t="shared" si="3"/>
        <v>48087362.219999999</v>
      </c>
      <c r="F16" s="37">
        <v>0</v>
      </c>
      <c r="G16" s="37">
        <v>3423562.22</v>
      </c>
      <c r="H16" s="37">
        <v>8817700</v>
      </c>
      <c r="I16" s="37">
        <v>5946300</v>
      </c>
      <c r="J16" s="37">
        <v>7242700</v>
      </c>
      <c r="K16" s="37">
        <v>6717700</v>
      </c>
      <c r="L16" s="37">
        <v>7387400</v>
      </c>
      <c r="M16" s="43">
        <v>8552000</v>
      </c>
      <c r="N16" s="37">
        <v>0</v>
      </c>
      <c r="O16" s="37">
        <v>0</v>
      </c>
      <c r="P16" s="37">
        <v>0</v>
      </c>
      <c r="Q16" s="37">
        <v>0</v>
      </c>
    </row>
    <row r="17" spans="1:17" s="9" customFormat="1" ht="32.25" customHeight="1" x14ac:dyDescent="0.25">
      <c r="A17" s="141"/>
      <c r="B17" s="144"/>
      <c r="C17" s="147"/>
      <c r="D17" s="18" t="s">
        <v>4</v>
      </c>
      <c r="E17" s="24">
        <f t="shared" si="3"/>
        <v>17798919.199999999</v>
      </c>
      <c r="F17" s="37">
        <v>0</v>
      </c>
      <c r="G17" s="37">
        <v>758419.2</v>
      </c>
      <c r="H17" s="37">
        <v>456900</v>
      </c>
      <c r="I17" s="37">
        <v>259700</v>
      </c>
      <c r="J17" s="37">
        <v>1782500</v>
      </c>
      <c r="K17" s="37">
        <v>2181500</v>
      </c>
      <c r="L17" s="37">
        <v>2550700</v>
      </c>
      <c r="M17" s="43">
        <v>2746800</v>
      </c>
      <c r="N17" s="37">
        <v>1765600</v>
      </c>
      <c r="O17" s="37">
        <v>1765600</v>
      </c>
      <c r="P17" s="37">
        <v>1765600</v>
      </c>
      <c r="Q17" s="37">
        <v>1765600</v>
      </c>
    </row>
    <row r="18" spans="1:17" s="9" customFormat="1" ht="33" customHeight="1" x14ac:dyDescent="0.25">
      <c r="A18" s="142"/>
      <c r="B18" s="145"/>
      <c r="C18" s="148"/>
      <c r="D18" s="18" t="s">
        <v>5</v>
      </c>
      <c r="E18" s="24">
        <f t="shared" si="3"/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43">
        <v>0</v>
      </c>
      <c r="N18" s="37">
        <v>0</v>
      </c>
      <c r="O18" s="37">
        <v>0</v>
      </c>
      <c r="P18" s="37">
        <v>0</v>
      </c>
      <c r="Q18" s="37">
        <v>0</v>
      </c>
    </row>
    <row r="19" spans="1:17" s="9" customFormat="1" ht="34.5" customHeight="1" x14ac:dyDescent="0.25">
      <c r="A19" s="140" t="s">
        <v>44</v>
      </c>
      <c r="B19" s="143" t="s">
        <v>39</v>
      </c>
      <c r="C19" s="146" t="s">
        <v>46</v>
      </c>
      <c r="D19" s="17" t="s">
        <v>9</v>
      </c>
      <c r="E19" s="24">
        <f>E20+E21+E22+E23</f>
        <v>47913500</v>
      </c>
      <c r="F19" s="24">
        <f t="shared" ref="F19:Q19" si="4">F20+F21+F22+F23</f>
        <v>0</v>
      </c>
      <c r="G19" s="24">
        <f t="shared" si="4"/>
        <v>4635100</v>
      </c>
      <c r="H19" s="29">
        <f t="shared" si="4"/>
        <v>14217800</v>
      </c>
      <c r="I19" s="24">
        <f t="shared" si="4"/>
        <v>14530300</v>
      </c>
      <c r="J19" s="24">
        <f t="shared" si="4"/>
        <v>14530300</v>
      </c>
      <c r="K19" s="24">
        <f t="shared" si="4"/>
        <v>0</v>
      </c>
      <c r="L19" s="24">
        <f t="shared" si="4"/>
        <v>0</v>
      </c>
      <c r="M19" s="42">
        <f t="shared" si="4"/>
        <v>0</v>
      </c>
      <c r="N19" s="24">
        <f t="shared" si="4"/>
        <v>0</v>
      </c>
      <c r="O19" s="24">
        <f t="shared" si="4"/>
        <v>0</v>
      </c>
      <c r="P19" s="24">
        <f t="shared" si="4"/>
        <v>0</v>
      </c>
      <c r="Q19" s="24">
        <f t="shared" si="4"/>
        <v>0</v>
      </c>
    </row>
    <row r="20" spans="1:17" s="9" customFormat="1" ht="34.5" customHeight="1" x14ac:dyDescent="0.25">
      <c r="A20" s="141"/>
      <c r="B20" s="144"/>
      <c r="C20" s="147"/>
      <c r="D20" s="18" t="s">
        <v>2</v>
      </c>
      <c r="E20" s="28">
        <f t="shared" si="3"/>
        <v>47913500</v>
      </c>
      <c r="F20" s="37">
        <v>0</v>
      </c>
      <c r="G20" s="37">
        <v>4635100</v>
      </c>
      <c r="H20" s="37">
        <v>14217800</v>
      </c>
      <c r="I20" s="37">
        <v>14530300</v>
      </c>
      <c r="J20" s="37">
        <v>14530300</v>
      </c>
      <c r="K20" s="37">
        <v>0</v>
      </c>
      <c r="L20" s="37">
        <v>0</v>
      </c>
      <c r="M20" s="43">
        <v>0</v>
      </c>
      <c r="N20" s="37">
        <v>0</v>
      </c>
      <c r="O20" s="37">
        <v>0</v>
      </c>
      <c r="P20" s="37">
        <v>0</v>
      </c>
      <c r="Q20" s="37">
        <v>0</v>
      </c>
    </row>
    <row r="21" spans="1:17" s="9" customFormat="1" ht="34.5" customHeight="1" x14ac:dyDescent="0.25">
      <c r="A21" s="141"/>
      <c r="B21" s="144"/>
      <c r="C21" s="147"/>
      <c r="D21" s="18" t="s">
        <v>3</v>
      </c>
      <c r="E21" s="24">
        <f t="shared" si="3"/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43">
        <v>0</v>
      </c>
      <c r="N21" s="37">
        <v>0</v>
      </c>
      <c r="O21" s="37">
        <v>0</v>
      </c>
      <c r="P21" s="37">
        <v>0</v>
      </c>
      <c r="Q21" s="37">
        <v>0</v>
      </c>
    </row>
    <row r="22" spans="1:17" s="9" customFormat="1" ht="34.5" customHeight="1" x14ac:dyDescent="0.25">
      <c r="A22" s="141"/>
      <c r="B22" s="144"/>
      <c r="C22" s="147"/>
      <c r="D22" s="18" t="s">
        <v>4</v>
      </c>
      <c r="E22" s="24">
        <f>F22+G22+H22+I22+J22+K22+L22+M22+N22+O22+P22+Q22</f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43">
        <v>0</v>
      </c>
      <c r="N22" s="37">
        <v>0</v>
      </c>
      <c r="O22" s="37">
        <v>0</v>
      </c>
      <c r="P22" s="37">
        <v>0</v>
      </c>
      <c r="Q22" s="37">
        <v>0</v>
      </c>
    </row>
    <row r="23" spans="1:17" s="9" customFormat="1" ht="34.5" customHeight="1" x14ac:dyDescent="0.25">
      <c r="A23" s="142"/>
      <c r="B23" s="145"/>
      <c r="C23" s="148"/>
      <c r="D23" s="18" t="s">
        <v>5</v>
      </c>
      <c r="E23" s="24">
        <f t="shared" si="3"/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43">
        <v>0</v>
      </c>
      <c r="N23" s="37">
        <v>0</v>
      </c>
      <c r="O23" s="37">
        <v>0</v>
      </c>
      <c r="P23" s="37">
        <v>0</v>
      </c>
      <c r="Q23" s="37">
        <v>0</v>
      </c>
    </row>
    <row r="24" spans="1:17" s="9" customFormat="1" ht="34.5" customHeight="1" x14ac:dyDescent="0.25">
      <c r="A24" s="140" t="s">
        <v>7</v>
      </c>
      <c r="B24" s="143" t="s">
        <v>40</v>
      </c>
      <c r="C24" s="146" t="s">
        <v>46</v>
      </c>
      <c r="D24" s="17" t="s">
        <v>9</v>
      </c>
      <c r="E24" s="24">
        <f>E25+E26+E27+E28</f>
        <v>730175</v>
      </c>
      <c r="F24" s="24">
        <f t="shared" ref="F24:Q24" si="5">F25+F26+F27+F28</f>
        <v>153000</v>
      </c>
      <c r="G24" s="24">
        <f t="shared" si="5"/>
        <v>0</v>
      </c>
      <c r="H24" s="29">
        <f t="shared" si="5"/>
        <v>155025</v>
      </c>
      <c r="I24" s="24">
        <f t="shared" si="5"/>
        <v>0</v>
      </c>
      <c r="J24" s="24">
        <f t="shared" si="5"/>
        <v>0</v>
      </c>
      <c r="K24" s="24">
        <f t="shared" si="5"/>
        <v>422150</v>
      </c>
      <c r="L24" s="24">
        <f t="shared" si="5"/>
        <v>0</v>
      </c>
      <c r="M24" s="42">
        <f t="shared" si="5"/>
        <v>0</v>
      </c>
      <c r="N24" s="24">
        <f t="shared" si="5"/>
        <v>0</v>
      </c>
      <c r="O24" s="24">
        <f t="shared" si="5"/>
        <v>0</v>
      </c>
      <c r="P24" s="24">
        <f t="shared" si="5"/>
        <v>0</v>
      </c>
      <c r="Q24" s="24">
        <f t="shared" si="5"/>
        <v>0</v>
      </c>
    </row>
    <row r="25" spans="1:17" s="9" customFormat="1" ht="34.5" customHeight="1" x14ac:dyDescent="0.25">
      <c r="A25" s="141"/>
      <c r="B25" s="144"/>
      <c r="C25" s="147"/>
      <c r="D25" s="18" t="s">
        <v>2</v>
      </c>
      <c r="E25" s="24">
        <f t="shared" si="3"/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43">
        <v>0</v>
      </c>
      <c r="N25" s="37">
        <v>0</v>
      </c>
      <c r="O25" s="37">
        <v>0</v>
      </c>
      <c r="P25" s="37">
        <v>0</v>
      </c>
      <c r="Q25" s="37">
        <v>0</v>
      </c>
    </row>
    <row r="26" spans="1:17" s="9" customFormat="1" ht="34.5" customHeight="1" x14ac:dyDescent="0.25">
      <c r="A26" s="141"/>
      <c r="B26" s="144"/>
      <c r="C26" s="147"/>
      <c r="D26" s="18" t="s">
        <v>3</v>
      </c>
      <c r="E26" s="24">
        <f t="shared" si="3"/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43">
        <v>0</v>
      </c>
      <c r="N26" s="37">
        <v>0</v>
      </c>
      <c r="O26" s="37">
        <v>0</v>
      </c>
      <c r="P26" s="37">
        <v>0</v>
      </c>
      <c r="Q26" s="37">
        <v>0</v>
      </c>
    </row>
    <row r="27" spans="1:17" s="9" customFormat="1" ht="34.5" customHeight="1" x14ac:dyDescent="0.25">
      <c r="A27" s="141"/>
      <c r="B27" s="144"/>
      <c r="C27" s="147"/>
      <c r="D27" s="18" t="s">
        <v>4</v>
      </c>
      <c r="E27" s="24">
        <f t="shared" si="3"/>
        <v>730175</v>
      </c>
      <c r="F27" s="37">
        <v>153000</v>
      </c>
      <c r="G27" s="37">
        <v>0</v>
      </c>
      <c r="H27" s="37">
        <v>155025</v>
      </c>
      <c r="I27" s="37">
        <v>0</v>
      </c>
      <c r="J27" s="37">
        <v>0</v>
      </c>
      <c r="K27" s="37">
        <v>422150</v>
      </c>
      <c r="L27" s="37">
        <v>0</v>
      </c>
      <c r="M27" s="43">
        <v>0</v>
      </c>
      <c r="N27" s="37">
        <v>0</v>
      </c>
      <c r="O27" s="37">
        <v>0</v>
      </c>
      <c r="P27" s="37">
        <v>0</v>
      </c>
      <c r="Q27" s="37">
        <v>0</v>
      </c>
    </row>
    <row r="28" spans="1:17" s="9" customFormat="1" ht="34.5" customHeight="1" x14ac:dyDescent="0.25">
      <c r="A28" s="142"/>
      <c r="B28" s="145"/>
      <c r="C28" s="148"/>
      <c r="D28" s="18" t="s">
        <v>5</v>
      </c>
      <c r="E28" s="24">
        <f t="shared" si="3"/>
        <v>0</v>
      </c>
      <c r="F28" s="37">
        <f t="shared" ref="F28" si="6">SUM(G28:R28)</f>
        <v>0</v>
      </c>
      <c r="G28" s="37">
        <f>SUM(H28:R28)</f>
        <v>0</v>
      </c>
      <c r="H28" s="37">
        <f>SUM(I28:R28)</f>
        <v>0</v>
      </c>
      <c r="I28" s="37">
        <f>SUM(J28:S28)</f>
        <v>0</v>
      </c>
      <c r="J28" s="37">
        <f t="shared" ref="J28:Q28" si="7">SUM(K28:T28)</f>
        <v>0</v>
      </c>
      <c r="K28" s="37">
        <f t="shared" si="7"/>
        <v>0</v>
      </c>
      <c r="L28" s="37">
        <f t="shared" si="7"/>
        <v>0</v>
      </c>
      <c r="M28" s="43">
        <f t="shared" si="7"/>
        <v>0</v>
      </c>
      <c r="N28" s="37">
        <f t="shared" si="7"/>
        <v>0</v>
      </c>
      <c r="O28" s="37">
        <f t="shared" si="7"/>
        <v>0</v>
      </c>
      <c r="P28" s="37">
        <f t="shared" si="7"/>
        <v>0</v>
      </c>
      <c r="Q28" s="37">
        <f t="shared" si="7"/>
        <v>0</v>
      </c>
    </row>
    <row r="29" spans="1:17" s="9" customFormat="1" ht="34.5" customHeight="1" x14ac:dyDescent="0.25">
      <c r="A29" s="140" t="s">
        <v>11</v>
      </c>
      <c r="B29" s="143" t="s">
        <v>41</v>
      </c>
      <c r="C29" s="146" t="s">
        <v>46</v>
      </c>
      <c r="D29" s="17" t="s">
        <v>9</v>
      </c>
      <c r="E29" s="24">
        <f>E30+E31+E32+E33</f>
        <v>0</v>
      </c>
      <c r="F29" s="24">
        <f t="shared" ref="F29:Q29" si="8">F30+F31+F32+F33</f>
        <v>0</v>
      </c>
      <c r="G29" s="24">
        <f t="shared" si="8"/>
        <v>0</v>
      </c>
      <c r="H29" s="29">
        <f t="shared" si="8"/>
        <v>0</v>
      </c>
      <c r="I29" s="24">
        <f t="shared" si="8"/>
        <v>0</v>
      </c>
      <c r="J29" s="24">
        <f t="shared" si="8"/>
        <v>0</v>
      </c>
      <c r="K29" s="24">
        <f t="shared" si="8"/>
        <v>0</v>
      </c>
      <c r="L29" s="24">
        <f t="shared" si="8"/>
        <v>0</v>
      </c>
      <c r="M29" s="42">
        <f t="shared" si="8"/>
        <v>0</v>
      </c>
      <c r="N29" s="24">
        <f t="shared" si="8"/>
        <v>0</v>
      </c>
      <c r="O29" s="24">
        <f t="shared" si="8"/>
        <v>0</v>
      </c>
      <c r="P29" s="24">
        <f t="shared" si="8"/>
        <v>0</v>
      </c>
      <c r="Q29" s="24">
        <f t="shared" si="8"/>
        <v>0</v>
      </c>
    </row>
    <row r="30" spans="1:17" s="9" customFormat="1" ht="34.5" customHeight="1" x14ac:dyDescent="0.25">
      <c r="A30" s="141"/>
      <c r="B30" s="144"/>
      <c r="C30" s="147"/>
      <c r="D30" s="18" t="s">
        <v>2</v>
      </c>
      <c r="E30" s="24">
        <f t="shared" si="3"/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43">
        <v>0</v>
      </c>
      <c r="N30" s="37">
        <v>0</v>
      </c>
      <c r="O30" s="37">
        <v>0</v>
      </c>
      <c r="P30" s="37">
        <v>0</v>
      </c>
      <c r="Q30" s="37">
        <v>0</v>
      </c>
    </row>
    <row r="31" spans="1:17" s="9" customFormat="1" ht="34.5" customHeight="1" x14ac:dyDescent="0.25">
      <c r="A31" s="141"/>
      <c r="B31" s="144"/>
      <c r="C31" s="147"/>
      <c r="D31" s="18" t="s">
        <v>3</v>
      </c>
      <c r="E31" s="24">
        <f t="shared" si="3"/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43">
        <v>0</v>
      </c>
      <c r="N31" s="37">
        <v>0</v>
      </c>
      <c r="O31" s="37">
        <v>0</v>
      </c>
      <c r="P31" s="37">
        <v>0</v>
      </c>
      <c r="Q31" s="37">
        <v>0</v>
      </c>
    </row>
    <row r="32" spans="1:17" s="9" customFormat="1" ht="34.5" customHeight="1" x14ac:dyDescent="0.25">
      <c r="A32" s="141"/>
      <c r="B32" s="144"/>
      <c r="C32" s="147"/>
      <c r="D32" s="18" t="s">
        <v>4</v>
      </c>
      <c r="E32" s="24">
        <f t="shared" si="3"/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43">
        <v>0</v>
      </c>
      <c r="N32" s="37">
        <v>0</v>
      </c>
      <c r="O32" s="37">
        <v>0</v>
      </c>
      <c r="P32" s="37">
        <v>0</v>
      </c>
      <c r="Q32" s="37">
        <v>0</v>
      </c>
    </row>
    <row r="33" spans="1:17" s="9" customFormat="1" ht="34.5" customHeight="1" x14ac:dyDescent="0.25">
      <c r="A33" s="142"/>
      <c r="B33" s="145"/>
      <c r="C33" s="148"/>
      <c r="D33" s="18" t="s">
        <v>5</v>
      </c>
      <c r="E33" s="24">
        <f t="shared" si="3"/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43">
        <v>0</v>
      </c>
      <c r="N33" s="37">
        <v>0</v>
      </c>
      <c r="O33" s="37">
        <v>0</v>
      </c>
      <c r="P33" s="37">
        <v>0</v>
      </c>
      <c r="Q33" s="37">
        <v>0</v>
      </c>
    </row>
    <row r="34" spans="1:17" s="9" customFormat="1" ht="32.25" customHeight="1" x14ac:dyDescent="0.25">
      <c r="A34" s="140" t="s">
        <v>12</v>
      </c>
      <c r="B34" s="143" t="s">
        <v>59</v>
      </c>
      <c r="C34" s="146" t="s">
        <v>46</v>
      </c>
      <c r="D34" s="17" t="s">
        <v>9</v>
      </c>
      <c r="E34" s="24">
        <f>E35+E36+E37+E38</f>
        <v>0</v>
      </c>
      <c r="F34" s="24">
        <f t="shared" ref="F34:Q34" si="9">F35+F36+F37+F38</f>
        <v>0</v>
      </c>
      <c r="G34" s="24">
        <f t="shared" si="9"/>
        <v>0</v>
      </c>
      <c r="H34" s="29">
        <f t="shared" si="9"/>
        <v>0</v>
      </c>
      <c r="I34" s="24">
        <f t="shared" si="9"/>
        <v>0</v>
      </c>
      <c r="J34" s="24">
        <f t="shared" si="9"/>
        <v>0</v>
      </c>
      <c r="K34" s="24">
        <f t="shared" si="9"/>
        <v>0</v>
      </c>
      <c r="L34" s="24">
        <f t="shared" si="9"/>
        <v>0</v>
      </c>
      <c r="M34" s="42">
        <f t="shared" si="9"/>
        <v>0</v>
      </c>
      <c r="N34" s="24">
        <f t="shared" si="9"/>
        <v>0</v>
      </c>
      <c r="O34" s="24">
        <f t="shared" si="9"/>
        <v>0</v>
      </c>
      <c r="P34" s="24">
        <f t="shared" si="9"/>
        <v>0</v>
      </c>
      <c r="Q34" s="24">
        <f t="shared" si="9"/>
        <v>0</v>
      </c>
    </row>
    <row r="35" spans="1:17" s="9" customFormat="1" ht="32.25" customHeight="1" x14ac:dyDescent="0.25">
      <c r="A35" s="141"/>
      <c r="B35" s="144"/>
      <c r="C35" s="147"/>
      <c r="D35" s="18" t="s">
        <v>2</v>
      </c>
      <c r="E35" s="24">
        <f t="shared" si="3"/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43">
        <v>0</v>
      </c>
      <c r="N35" s="37">
        <v>0</v>
      </c>
      <c r="O35" s="37">
        <v>0</v>
      </c>
      <c r="P35" s="37">
        <v>0</v>
      </c>
      <c r="Q35" s="37">
        <v>0</v>
      </c>
    </row>
    <row r="36" spans="1:17" s="9" customFormat="1" ht="32.25" customHeight="1" x14ac:dyDescent="0.25">
      <c r="A36" s="141"/>
      <c r="B36" s="144"/>
      <c r="C36" s="147"/>
      <c r="D36" s="18" t="s">
        <v>3</v>
      </c>
      <c r="E36" s="24">
        <f t="shared" si="3"/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43">
        <v>0</v>
      </c>
      <c r="N36" s="37">
        <v>0</v>
      </c>
      <c r="O36" s="37">
        <v>0</v>
      </c>
      <c r="P36" s="37">
        <v>0</v>
      </c>
      <c r="Q36" s="37">
        <v>0</v>
      </c>
    </row>
    <row r="37" spans="1:17" s="9" customFormat="1" ht="32.25" customHeight="1" x14ac:dyDescent="0.25">
      <c r="A37" s="141"/>
      <c r="B37" s="144"/>
      <c r="C37" s="147"/>
      <c r="D37" s="18" t="s">
        <v>4</v>
      </c>
      <c r="E37" s="24">
        <f t="shared" si="3"/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43">
        <v>0</v>
      </c>
      <c r="N37" s="37">
        <v>0</v>
      </c>
      <c r="O37" s="37">
        <v>0</v>
      </c>
      <c r="P37" s="37">
        <v>0</v>
      </c>
      <c r="Q37" s="37">
        <v>0</v>
      </c>
    </row>
    <row r="38" spans="1:17" s="9" customFormat="1" ht="32.25" customHeight="1" x14ac:dyDescent="0.25">
      <c r="A38" s="142"/>
      <c r="B38" s="145"/>
      <c r="C38" s="148"/>
      <c r="D38" s="18" t="s">
        <v>5</v>
      </c>
      <c r="E38" s="24">
        <f t="shared" si="3"/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43">
        <v>0</v>
      </c>
      <c r="N38" s="37">
        <v>0</v>
      </c>
      <c r="O38" s="37">
        <v>0</v>
      </c>
      <c r="P38" s="37">
        <v>0</v>
      </c>
      <c r="Q38" s="37">
        <v>0</v>
      </c>
    </row>
    <row r="39" spans="1:17" s="9" customFormat="1" ht="32.25" customHeight="1" x14ac:dyDescent="0.25">
      <c r="A39" s="140" t="s">
        <v>13</v>
      </c>
      <c r="B39" s="143" t="s">
        <v>42</v>
      </c>
      <c r="C39" s="146" t="s">
        <v>46</v>
      </c>
      <c r="D39" s="17" t="s">
        <v>9</v>
      </c>
      <c r="E39" s="24">
        <f>E40+E41+E42+E43</f>
        <v>0</v>
      </c>
      <c r="F39" s="24">
        <f t="shared" ref="F39:Q39" si="10">F40+F41+F42+F43</f>
        <v>0</v>
      </c>
      <c r="G39" s="24">
        <f t="shared" si="10"/>
        <v>0</v>
      </c>
      <c r="H39" s="29">
        <f t="shared" si="10"/>
        <v>0</v>
      </c>
      <c r="I39" s="24">
        <f t="shared" si="10"/>
        <v>0</v>
      </c>
      <c r="J39" s="24">
        <f t="shared" si="10"/>
        <v>0</v>
      </c>
      <c r="K39" s="24">
        <f t="shared" si="10"/>
        <v>0</v>
      </c>
      <c r="L39" s="24">
        <f t="shared" si="10"/>
        <v>0</v>
      </c>
      <c r="M39" s="42">
        <f t="shared" si="10"/>
        <v>0</v>
      </c>
      <c r="N39" s="24">
        <f t="shared" si="10"/>
        <v>0</v>
      </c>
      <c r="O39" s="24">
        <f t="shared" si="10"/>
        <v>0</v>
      </c>
      <c r="P39" s="24">
        <f t="shared" si="10"/>
        <v>0</v>
      </c>
      <c r="Q39" s="24">
        <f t="shared" si="10"/>
        <v>0</v>
      </c>
    </row>
    <row r="40" spans="1:17" s="9" customFormat="1" ht="32.25" customHeight="1" x14ac:dyDescent="0.25">
      <c r="A40" s="141"/>
      <c r="B40" s="144"/>
      <c r="C40" s="147"/>
      <c r="D40" s="18" t="s">
        <v>2</v>
      </c>
      <c r="E40" s="24">
        <f t="shared" si="3"/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43">
        <v>0</v>
      </c>
      <c r="N40" s="37">
        <v>0</v>
      </c>
      <c r="O40" s="37">
        <v>0</v>
      </c>
      <c r="P40" s="37">
        <v>0</v>
      </c>
      <c r="Q40" s="37">
        <v>0</v>
      </c>
    </row>
    <row r="41" spans="1:17" s="9" customFormat="1" ht="32.25" customHeight="1" x14ac:dyDescent="0.25">
      <c r="A41" s="141"/>
      <c r="B41" s="144"/>
      <c r="C41" s="147"/>
      <c r="D41" s="18" t="s">
        <v>3</v>
      </c>
      <c r="E41" s="24">
        <f t="shared" si="3"/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43">
        <v>0</v>
      </c>
      <c r="N41" s="37">
        <v>0</v>
      </c>
      <c r="O41" s="37">
        <v>0</v>
      </c>
      <c r="P41" s="37">
        <v>0</v>
      </c>
      <c r="Q41" s="37">
        <v>0</v>
      </c>
    </row>
    <row r="42" spans="1:17" s="9" customFormat="1" ht="32.25" customHeight="1" x14ac:dyDescent="0.25">
      <c r="A42" s="141"/>
      <c r="B42" s="144"/>
      <c r="C42" s="147"/>
      <c r="D42" s="18" t="s">
        <v>4</v>
      </c>
      <c r="E42" s="24">
        <f t="shared" si="3"/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43">
        <v>0</v>
      </c>
      <c r="N42" s="37">
        <v>0</v>
      </c>
      <c r="O42" s="37">
        <v>0</v>
      </c>
      <c r="P42" s="37">
        <v>0</v>
      </c>
      <c r="Q42" s="37">
        <v>0</v>
      </c>
    </row>
    <row r="43" spans="1:17" s="9" customFormat="1" ht="32.25" customHeight="1" x14ac:dyDescent="0.25">
      <c r="A43" s="142"/>
      <c r="B43" s="145"/>
      <c r="C43" s="148"/>
      <c r="D43" s="18" t="s">
        <v>5</v>
      </c>
      <c r="E43" s="24">
        <f t="shared" si="3"/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43">
        <v>0</v>
      </c>
      <c r="N43" s="37">
        <v>0</v>
      </c>
      <c r="O43" s="37">
        <v>0</v>
      </c>
      <c r="P43" s="37">
        <v>0</v>
      </c>
      <c r="Q43" s="37">
        <v>0</v>
      </c>
    </row>
    <row r="44" spans="1:17" s="9" customFormat="1" ht="32.25" customHeight="1" x14ac:dyDescent="0.25">
      <c r="A44" s="140" t="s">
        <v>14</v>
      </c>
      <c r="B44" s="143" t="s">
        <v>68</v>
      </c>
      <c r="C44" s="146" t="s">
        <v>46</v>
      </c>
      <c r="D44" s="17" t="s">
        <v>9</v>
      </c>
      <c r="E44" s="24">
        <f>E45+E46+E47+E48</f>
        <v>39550390.69000002</v>
      </c>
      <c r="F44" s="24">
        <f t="shared" ref="F44:Q44" si="11">F45+F46+F47+F48</f>
        <v>177897.24</v>
      </c>
      <c r="G44" s="24">
        <f t="shared" si="11"/>
        <v>9293552.0800000001</v>
      </c>
      <c r="H44" s="29">
        <f t="shared" si="11"/>
        <v>9049565.8800000008</v>
      </c>
      <c r="I44" s="24">
        <f t="shared" si="11"/>
        <v>9526979.0299999993</v>
      </c>
      <c r="J44" s="24">
        <f t="shared" si="11"/>
        <v>5532492.0300000003</v>
      </c>
      <c r="K44" s="24">
        <f t="shared" si="11"/>
        <v>1251543.49</v>
      </c>
      <c r="L44" s="24">
        <f t="shared" si="11"/>
        <v>786393.49</v>
      </c>
      <c r="M44" s="42">
        <f t="shared" si="11"/>
        <v>786393.49</v>
      </c>
      <c r="N44" s="24">
        <f t="shared" si="11"/>
        <v>786393.49</v>
      </c>
      <c r="O44" s="24">
        <f t="shared" si="11"/>
        <v>786393.49</v>
      </c>
      <c r="P44" s="24">
        <f t="shared" si="11"/>
        <v>786393.49</v>
      </c>
      <c r="Q44" s="24">
        <f t="shared" si="11"/>
        <v>786393.49</v>
      </c>
    </row>
    <row r="45" spans="1:17" s="9" customFormat="1" ht="32.25" customHeight="1" x14ac:dyDescent="0.25">
      <c r="A45" s="141"/>
      <c r="B45" s="144"/>
      <c r="C45" s="147"/>
      <c r="D45" s="18" t="s">
        <v>2</v>
      </c>
      <c r="E45" s="24">
        <f t="shared" si="3"/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43">
        <v>0</v>
      </c>
      <c r="N45" s="37">
        <v>0</v>
      </c>
      <c r="O45" s="37">
        <v>0</v>
      </c>
      <c r="P45" s="37">
        <v>0</v>
      </c>
      <c r="Q45" s="37">
        <v>0</v>
      </c>
    </row>
    <row r="46" spans="1:17" s="9" customFormat="1" ht="32.25" customHeight="1" x14ac:dyDescent="0.25">
      <c r="A46" s="141"/>
      <c r="B46" s="144"/>
      <c r="C46" s="147"/>
      <c r="D46" s="18" t="s">
        <v>3</v>
      </c>
      <c r="E46" s="24">
        <f t="shared" si="3"/>
        <v>60000</v>
      </c>
      <c r="F46" s="37">
        <v>0</v>
      </c>
      <c r="G46" s="37">
        <v>0</v>
      </c>
      <c r="H46" s="37">
        <v>0</v>
      </c>
      <c r="I46" s="37">
        <v>60000</v>
      </c>
      <c r="J46" s="37">
        <v>0</v>
      </c>
      <c r="K46" s="37">
        <v>0</v>
      </c>
      <c r="L46" s="37">
        <v>0</v>
      </c>
      <c r="M46" s="43">
        <v>0</v>
      </c>
      <c r="N46" s="37">
        <v>0</v>
      </c>
      <c r="O46" s="37">
        <v>0</v>
      </c>
      <c r="P46" s="37">
        <v>0</v>
      </c>
      <c r="Q46" s="37">
        <v>0</v>
      </c>
    </row>
    <row r="47" spans="1:17" s="9" customFormat="1" ht="32.25" customHeight="1" x14ac:dyDescent="0.25">
      <c r="A47" s="141"/>
      <c r="B47" s="144"/>
      <c r="C47" s="147"/>
      <c r="D47" s="18" t="s">
        <v>4</v>
      </c>
      <c r="E47" s="24">
        <f t="shared" si="3"/>
        <v>39490390.69000002</v>
      </c>
      <c r="F47" s="37">
        <v>177897.24</v>
      </c>
      <c r="G47" s="37">
        <v>9293552.0800000001</v>
      </c>
      <c r="H47" s="37">
        <v>9049565.8800000008</v>
      </c>
      <c r="I47" s="37">
        <v>9466979.0299999993</v>
      </c>
      <c r="J47" s="37">
        <v>5532492.0300000003</v>
      </c>
      <c r="K47" s="37">
        <v>1251543.49</v>
      </c>
      <c r="L47" s="37">
        <v>786393.49</v>
      </c>
      <c r="M47" s="37">
        <v>786393.49</v>
      </c>
      <c r="N47" s="37">
        <v>786393.49</v>
      </c>
      <c r="O47" s="37">
        <v>786393.49</v>
      </c>
      <c r="P47" s="37">
        <v>786393.49</v>
      </c>
      <c r="Q47" s="37">
        <v>786393.49</v>
      </c>
    </row>
    <row r="48" spans="1:17" s="9" customFormat="1" ht="32.25" customHeight="1" x14ac:dyDescent="0.25">
      <c r="A48" s="142"/>
      <c r="B48" s="145"/>
      <c r="C48" s="148"/>
      <c r="D48" s="18" t="s">
        <v>5</v>
      </c>
      <c r="E48" s="24">
        <f t="shared" si="3"/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43">
        <v>0</v>
      </c>
      <c r="N48" s="37">
        <v>0</v>
      </c>
      <c r="O48" s="37">
        <v>0</v>
      </c>
      <c r="P48" s="37">
        <v>0</v>
      </c>
      <c r="Q48" s="37">
        <v>0</v>
      </c>
    </row>
    <row r="49" spans="1:17" s="9" customFormat="1" ht="32.25" customHeight="1" x14ac:dyDescent="0.25">
      <c r="A49" s="140" t="s">
        <v>64</v>
      </c>
      <c r="B49" s="143" t="s">
        <v>65</v>
      </c>
      <c r="C49" s="146" t="s">
        <v>46</v>
      </c>
      <c r="D49" s="17" t="s">
        <v>9</v>
      </c>
      <c r="E49" s="24">
        <f>E50+E51+E52+E53</f>
        <v>2028948</v>
      </c>
      <c r="F49" s="24">
        <f t="shared" ref="F49:Q49" si="12">F50+F51+F52+F53</f>
        <v>0</v>
      </c>
      <c r="G49" s="24">
        <f t="shared" si="12"/>
        <v>0</v>
      </c>
      <c r="H49" s="29">
        <f t="shared" si="12"/>
        <v>0</v>
      </c>
      <c r="I49" s="24">
        <f t="shared" si="12"/>
        <v>187000</v>
      </c>
      <c r="J49" s="24">
        <f t="shared" si="12"/>
        <v>597677</v>
      </c>
      <c r="K49" s="24">
        <f t="shared" si="12"/>
        <v>414757</v>
      </c>
      <c r="L49" s="24">
        <f t="shared" si="12"/>
        <v>414757</v>
      </c>
      <c r="M49" s="42">
        <f t="shared" si="12"/>
        <v>414757</v>
      </c>
      <c r="N49" s="24">
        <f t="shared" si="12"/>
        <v>0</v>
      </c>
      <c r="O49" s="24">
        <f t="shared" si="12"/>
        <v>0</v>
      </c>
      <c r="P49" s="24">
        <f t="shared" si="12"/>
        <v>0</v>
      </c>
      <c r="Q49" s="24">
        <f t="shared" si="12"/>
        <v>0</v>
      </c>
    </row>
    <row r="50" spans="1:17" s="9" customFormat="1" ht="32.25" customHeight="1" x14ac:dyDescent="0.25">
      <c r="A50" s="141"/>
      <c r="B50" s="144"/>
      <c r="C50" s="147"/>
      <c r="D50" s="18" t="s">
        <v>2</v>
      </c>
      <c r="E50" s="24">
        <f t="shared" ref="E50:E53" si="13">F50+G50+H50+I50+J50+K50+L50+M50+N50+O50+P50+Q50</f>
        <v>303700</v>
      </c>
      <c r="F50" s="37">
        <v>0</v>
      </c>
      <c r="G50" s="37">
        <v>0</v>
      </c>
      <c r="H50" s="37">
        <v>0</v>
      </c>
      <c r="I50" s="37">
        <v>72900</v>
      </c>
      <c r="J50" s="37">
        <v>230800</v>
      </c>
      <c r="K50" s="37">
        <f t="shared" ref="K50:M52" si="14">K55</f>
        <v>0</v>
      </c>
      <c r="L50" s="37">
        <f t="shared" si="14"/>
        <v>0</v>
      </c>
      <c r="M50" s="43">
        <f t="shared" si="14"/>
        <v>0</v>
      </c>
      <c r="N50" s="37">
        <v>0</v>
      </c>
      <c r="O50" s="37">
        <v>0</v>
      </c>
      <c r="P50" s="37">
        <v>0</v>
      </c>
      <c r="Q50" s="37">
        <v>0</v>
      </c>
    </row>
    <row r="51" spans="1:17" s="9" customFormat="1" ht="32.25" customHeight="1" x14ac:dyDescent="0.25">
      <c r="A51" s="141"/>
      <c r="B51" s="144"/>
      <c r="C51" s="147"/>
      <c r="D51" s="18" t="s">
        <v>3</v>
      </c>
      <c r="E51" s="24">
        <f t="shared" si="13"/>
        <v>1699000</v>
      </c>
      <c r="F51" s="37">
        <v>0</v>
      </c>
      <c r="G51" s="37">
        <v>0</v>
      </c>
      <c r="H51" s="37">
        <v>0</v>
      </c>
      <c r="I51" s="37">
        <v>114100</v>
      </c>
      <c r="J51" s="37">
        <v>360900</v>
      </c>
      <c r="K51" s="37">
        <f t="shared" si="14"/>
        <v>408000</v>
      </c>
      <c r="L51" s="37">
        <f t="shared" si="14"/>
        <v>408000</v>
      </c>
      <c r="M51" s="43">
        <f t="shared" si="14"/>
        <v>408000</v>
      </c>
      <c r="N51" s="37">
        <v>0</v>
      </c>
      <c r="O51" s="37">
        <v>0</v>
      </c>
      <c r="P51" s="37">
        <v>0</v>
      </c>
      <c r="Q51" s="37">
        <v>0</v>
      </c>
    </row>
    <row r="52" spans="1:17" s="9" customFormat="1" ht="32.25" customHeight="1" x14ac:dyDescent="0.25">
      <c r="A52" s="141"/>
      <c r="B52" s="144"/>
      <c r="C52" s="147"/>
      <c r="D52" s="18" t="s">
        <v>4</v>
      </c>
      <c r="E52" s="24">
        <f t="shared" si="13"/>
        <v>26248</v>
      </c>
      <c r="F52" s="37">
        <v>0</v>
      </c>
      <c r="G52" s="37">
        <v>0</v>
      </c>
      <c r="H52" s="37">
        <v>0</v>
      </c>
      <c r="I52" s="37">
        <v>0</v>
      </c>
      <c r="J52" s="37">
        <v>5977</v>
      </c>
      <c r="K52" s="37">
        <f t="shared" si="14"/>
        <v>6757</v>
      </c>
      <c r="L52" s="37">
        <f t="shared" si="14"/>
        <v>6757</v>
      </c>
      <c r="M52" s="43">
        <f t="shared" si="14"/>
        <v>6757</v>
      </c>
      <c r="N52" s="37">
        <v>0</v>
      </c>
      <c r="O52" s="37">
        <v>0</v>
      </c>
      <c r="P52" s="37">
        <v>0</v>
      </c>
      <c r="Q52" s="37">
        <v>0</v>
      </c>
    </row>
    <row r="53" spans="1:17" s="9" customFormat="1" ht="32.25" customHeight="1" x14ac:dyDescent="0.25">
      <c r="A53" s="142"/>
      <c r="B53" s="145"/>
      <c r="C53" s="148"/>
      <c r="D53" s="18" t="s">
        <v>5</v>
      </c>
      <c r="E53" s="24">
        <f t="shared" si="13"/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43">
        <v>0</v>
      </c>
      <c r="N53" s="37">
        <v>0</v>
      </c>
      <c r="O53" s="37">
        <v>0</v>
      </c>
      <c r="P53" s="37">
        <v>0</v>
      </c>
      <c r="Q53" s="37">
        <v>0</v>
      </c>
    </row>
    <row r="54" spans="1:17" s="9" customFormat="1" ht="32.25" customHeight="1" x14ac:dyDescent="0.25">
      <c r="A54" s="140" t="s">
        <v>66</v>
      </c>
      <c r="B54" s="143" t="s">
        <v>67</v>
      </c>
      <c r="C54" s="146" t="s">
        <v>46</v>
      </c>
      <c r="D54" s="17" t="s">
        <v>9</v>
      </c>
      <c r="E54" s="24">
        <f>E55+E56+E57+E58</f>
        <v>2028948</v>
      </c>
      <c r="F54" s="24">
        <f t="shared" ref="F54:Q54" si="15">F55+F56+F57+F58</f>
        <v>0</v>
      </c>
      <c r="G54" s="24">
        <f t="shared" si="15"/>
        <v>0</v>
      </c>
      <c r="H54" s="29">
        <f t="shared" si="15"/>
        <v>0</v>
      </c>
      <c r="I54" s="24">
        <f t="shared" si="15"/>
        <v>187000</v>
      </c>
      <c r="J54" s="24">
        <f t="shared" si="15"/>
        <v>597677</v>
      </c>
      <c r="K54" s="24">
        <f t="shared" si="15"/>
        <v>414757</v>
      </c>
      <c r="L54" s="24">
        <f t="shared" si="15"/>
        <v>414757</v>
      </c>
      <c r="M54" s="42">
        <f t="shared" si="15"/>
        <v>414757</v>
      </c>
      <c r="N54" s="24">
        <f t="shared" si="15"/>
        <v>0</v>
      </c>
      <c r="O54" s="24">
        <f t="shared" si="15"/>
        <v>0</v>
      </c>
      <c r="P54" s="24">
        <f t="shared" si="15"/>
        <v>0</v>
      </c>
      <c r="Q54" s="24">
        <f t="shared" si="15"/>
        <v>0</v>
      </c>
    </row>
    <row r="55" spans="1:17" s="9" customFormat="1" ht="32.25" customHeight="1" x14ac:dyDescent="0.25">
      <c r="A55" s="141"/>
      <c r="B55" s="144"/>
      <c r="C55" s="147"/>
      <c r="D55" s="18" t="s">
        <v>2</v>
      </c>
      <c r="E55" s="24">
        <f>F55+G55+H55+I55+J55+K55+L55+M55+N55+O55+P55+Q55</f>
        <v>303700</v>
      </c>
      <c r="F55" s="37">
        <v>0</v>
      </c>
      <c r="G55" s="37">
        <v>0</v>
      </c>
      <c r="H55" s="37">
        <v>0</v>
      </c>
      <c r="I55" s="37">
        <v>72900</v>
      </c>
      <c r="J55" s="37">
        <v>230800</v>
      </c>
      <c r="K55" s="37">
        <v>0</v>
      </c>
      <c r="L55" s="37">
        <v>0</v>
      </c>
      <c r="M55" s="43">
        <v>0</v>
      </c>
      <c r="N55" s="37">
        <v>0</v>
      </c>
      <c r="O55" s="37">
        <v>0</v>
      </c>
      <c r="P55" s="37">
        <v>0</v>
      </c>
      <c r="Q55" s="37">
        <v>0</v>
      </c>
    </row>
    <row r="56" spans="1:17" s="9" customFormat="1" ht="32.25" customHeight="1" x14ac:dyDescent="0.25">
      <c r="A56" s="141"/>
      <c r="B56" s="144"/>
      <c r="C56" s="147"/>
      <c r="D56" s="18" t="s">
        <v>3</v>
      </c>
      <c r="E56" s="24">
        <f>F56+G56+H56+I56+J56+K56+L56+M56+N56+O56+P56+Q56</f>
        <v>1699000</v>
      </c>
      <c r="F56" s="37">
        <v>0</v>
      </c>
      <c r="G56" s="37">
        <v>0</v>
      </c>
      <c r="H56" s="37">
        <v>0</v>
      </c>
      <c r="I56" s="37">
        <v>114100</v>
      </c>
      <c r="J56" s="37">
        <v>360900</v>
      </c>
      <c r="K56" s="37">
        <v>408000</v>
      </c>
      <c r="L56" s="37">
        <v>408000</v>
      </c>
      <c r="M56" s="43">
        <v>408000</v>
      </c>
      <c r="N56" s="37">
        <v>0</v>
      </c>
      <c r="O56" s="37">
        <v>0</v>
      </c>
      <c r="P56" s="37">
        <v>0</v>
      </c>
      <c r="Q56" s="37">
        <v>0</v>
      </c>
    </row>
    <row r="57" spans="1:17" s="9" customFormat="1" ht="32.25" customHeight="1" x14ac:dyDescent="0.25">
      <c r="A57" s="141"/>
      <c r="B57" s="144"/>
      <c r="C57" s="147"/>
      <c r="D57" s="18" t="s">
        <v>4</v>
      </c>
      <c r="E57" s="24">
        <f>F57+G57+H57+I57+J57+K57+L57+M57+N57+O57+P57+Q57</f>
        <v>26248</v>
      </c>
      <c r="F57" s="37">
        <v>0</v>
      </c>
      <c r="G57" s="37">
        <v>0</v>
      </c>
      <c r="H57" s="37">
        <v>0</v>
      </c>
      <c r="I57" s="37">
        <v>0</v>
      </c>
      <c r="J57" s="37">
        <v>5977</v>
      </c>
      <c r="K57" s="37">
        <v>6757</v>
      </c>
      <c r="L57" s="37">
        <v>6757</v>
      </c>
      <c r="M57" s="43">
        <v>6757</v>
      </c>
      <c r="N57" s="37">
        <v>0</v>
      </c>
      <c r="O57" s="37">
        <v>0</v>
      </c>
      <c r="P57" s="37">
        <v>0</v>
      </c>
      <c r="Q57" s="37">
        <v>0</v>
      </c>
    </row>
    <row r="58" spans="1:17" s="9" customFormat="1" ht="32.25" customHeight="1" x14ac:dyDescent="0.25">
      <c r="A58" s="142"/>
      <c r="B58" s="145"/>
      <c r="C58" s="148"/>
      <c r="D58" s="18" t="s">
        <v>5</v>
      </c>
      <c r="E58" s="24">
        <f>F58+G58+H58+I58+J58+K58+L58+M58+N58+O58+P58+Q58</f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43">
        <v>0</v>
      </c>
      <c r="N58" s="37">
        <v>0</v>
      </c>
      <c r="O58" s="37">
        <v>0</v>
      </c>
      <c r="P58" s="37">
        <v>0</v>
      </c>
      <c r="Q58" s="37">
        <v>0</v>
      </c>
    </row>
    <row r="59" spans="1:17" s="3" customFormat="1" ht="32.25" customHeight="1" x14ac:dyDescent="0.25">
      <c r="A59" s="149"/>
      <c r="B59" s="152" t="s">
        <v>30</v>
      </c>
      <c r="C59" s="155"/>
      <c r="D59" s="19" t="s">
        <v>9</v>
      </c>
      <c r="E59" s="26">
        <f>E60+E61+E62+E63</f>
        <v>6325523826.29</v>
      </c>
      <c r="F59" s="26">
        <f t="shared" ref="F59:Q59" si="16">F60+F61+F62+F63</f>
        <v>607909698.12</v>
      </c>
      <c r="G59" s="26">
        <f t="shared" si="16"/>
        <v>677461944.15999997</v>
      </c>
      <c r="H59" s="30">
        <f t="shared" si="16"/>
        <v>735392474.09000003</v>
      </c>
      <c r="I59" s="26">
        <f t="shared" si="16"/>
        <v>779148120.29999995</v>
      </c>
      <c r="J59" s="26">
        <f t="shared" si="16"/>
        <v>813811979.99000001</v>
      </c>
      <c r="K59" s="26">
        <f t="shared" si="16"/>
        <v>810506931.03999996</v>
      </c>
      <c r="L59" s="26">
        <f t="shared" si="16"/>
        <v>833319408.19000006</v>
      </c>
      <c r="M59" s="26">
        <f t="shared" si="16"/>
        <v>834649659.67999995</v>
      </c>
      <c r="N59" s="26">
        <f t="shared" si="16"/>
        <v>58330902.68</v>
      </c>
      <c r="O59" s="26">
        <f t="shared" si="16"/>
        <v>58330902.68</v>
      </c>
      <c r="P59" s="26">
        <f t="shared" si="16"/>
        <v>58330902.68</v>
      </c>
      <c r="Q59" s="26">
        <f t="shared" si="16"/>
        <v>58330902.68</v>
      </c>
    </row>
    <row r="60" spans="1:17" s="3" customFormat="1" ht="32.25" customHeight="1" x14ac:dyDescent="0.25">
      <c r="A60" s="150"/>
      <c r="B60" s="153"/>
      <c r="C60" s="156"/>
      <c r="D60" s="20" t="s">
        <v>2</v>
      </c>
      <c r="E60" s="26">
        <f>F60+G60+H60+I60+J60+K60+L60+M60+N60+O60+P60+Q60</f>
        <v>63661337.780000001</v>
      </c>
      <c r="F60" s="23">
        <f>F10+F25+F30+F35+F40+F45+F50</f>
        <v>0</v>
      </c>
      <c r="G60" s="23">
        <f t="shared" ref="G60:Q60" si="17">G10+G25+G30+G35+G40+G45+G50</f>
        <v>5509237.7800000003</v>
      </c>
      <c r="H60" s="23">
        <f t="shared" si="17"/>
        <v>17996800</v>
      </c>
      <c r="I60" s="23">
        <f t="shared" si="17"/>
        <v>19468400</v>
      </c>
      <c r="J60" s="23">
        <f t="shared" si="17"/>
        <v>20686900</v>
      </c>
      <c r="K60" s="23">
        <f t="shared" si="17"/>
        <v>0</v>
      </c>
      <c r="L60" s="23">
        <f t="shared" si="17"/>
        <v>0</v>
      </c>
      <c r="M60" s="23">
        <f t="shared" si="17"/>
        <v>0</v>
      </c>
      <c r="N60" s="23">
        <f t="shared" si="17"/>
        <v>0</v>
      </c>
      <c r="O60" s="23">
        <f t="shared" si="17"/>
        <v>0</v>
      </c>
      <c r="P60" s="23">
        <f t="shared" si="17"/>
        <v>0</v>
      </c>
      <c r="Q60" s="23">
        <f t="shared" si="17"/>
        <v>0</v>
      </c>
    </row>
    <row r="61" spans="1:17" s="3" customFormat="1" ht="32.25" customHeight="1" x14ac:dyDescent="0.25">
      <c r="A61" s="150"/>
      <c r="B61" s="153"/>
      <c r="C61" s="156"/>
      <c r="D61" s="20" t="s">
        <v>3</v>
      </c>
      <c r="E61" s="26">
        <f t="shared" si="3"/>
        <v>5224584662.2200003</v>
      </c>
      <c r="F61" s="23">
        <f>F11+F26+F31+F36+F41+F46+F51</f>
        <v>492320000</v>
      </c>
      <c r="G61" s="23">
        <f t="shared" ref="G61:P61" si="18">G11+G26+G31+G36+G41+G46+G51</f>
        <v>551803462.22000003</v>
      </c>
      <c r="H61" s="23">
        <f t="shared" si="18"/>
        <v>582970900</v>
      </c>
      <c r="I61" s="23">
        <f t="shared" si="18"/>
        <v>626991000</v>
      </c>
      <c r="J61" s="23">
        <f t="shared" si="18"/>
        <v>684683500</v>
      </c>
      <c r="K61" s="23">
        <f t="shared" si="18"/>
        <v>734356400</v>
      </c>
      <c r="L61" s="23">
        <f t="shared" si="18"/>
        <v>775147400</v>
      </c>
      <c r="M61" s="23">
        <f t="shared" si="18"/>
        <v>776312000</v>
      </c>
      <c r="N61" s="23">
        <f t="shared" si="18"/>
        <v>0</v>
      </c>
      <c r="O61" s="23">
        <f t="shared" si="18"/>
        <v>0</v>
      </c>
      <c r="P61" s="23">
        <f t="shared" si="18"/>
        <v>0</v>
      </c>
      <c r="Q61" s="23">
        <f>Q11+Q26+Q31+Q36+Q41+Q46</f>
        <v>0</v>
      </c>
    </row>
    <row r="62" spans="1:17" s="3" customFormat="1" ht="32.25" customHeight="1" x14ac:dyDescent="0.25">
      <c r="A62" s="150"/>
      <c r="B62" s="153"/>
      <c r="C62" s="156"/>
      <c r="D62" s="20" t="s">
        <v>4</v>
      </c>
      <c r="E62" s="26">
        <f t="shared" si="3"/>
        <v>1037277826.2899997</v>
      </c>
      <c r="F62" s="23">
        <f>F12+F27+F32+F37+F42+F47+F52</f>
        <v>115589698.11999999</v>
      </c>
      <c r="G62" s="23">
        <f t="shared" ref="G62:Q62" si="19">G12+G27+G32+G37+G42+G47+G52</f>
        <v>120149244.16</v>
      </c>
      <c r="H62" s="23">
        <f t="shared" si="19"/>
        <v>134424774.09</v>
      </c>
      <c r="I62" s="23">
        <f t="shared" si="19"/>
        <v>132688720.3</v>
      </c>
      <c r="J62" s="23">
        <f t="shared" si="19"/>
        <v>108441579.98999999</v>
      </c>
      <c r="K62" s="23">
        <f t="shared" si="19"/>
        <v>76150531.039999992</v>
      </c>
      <c r="L62" s="23">
        <f t="shared" si="19"/>
        <v>58172008.190000005</v>
      </c>
      <c r="M62" s="23">
        <f t="shared" si="19"/>
        <v>58337659.68</v>
      </c>
      <c r="N62" s="23">
        <f t="shared" si="19"/>
        <v>58330902.68</v>
      </c>
      <c r="O62" s="23">
        <f t="shared" si="19"/>
        <v>58330902.68</v>
      </c>
      <c r="P62" s="23">
        <f t="shared" si="19"/>
        <v>58330902.68</v>
      </c>
      <c r="Q62" s="23">
        <f t="shared" si="19"/>
        <v>58330902.68</v>
      </c>
    </row>
    <row r="63" spans="1:17" s="3" customFormat="1" ht="33.75" customHeight="1" x14ac:dyDescent="0.25">
      <c r="A63" s="151"/>
      <c r="B63" s="154"/>
      <c r="C63" s="157"/>
      <c r="D63" s="20" t="s">
        <v>5</v>
      </c>
      <c r="E63" s="27">
        <f t="shared" si="3"/>
        <v>0</v>
      </c>
      <c r="F63" s="23">
        <f t="shared" ref="F63:Q63" si="20">F13+F28+F33+F38+F43+F48</f>
        <v>0</v>
      </c>
      <c r="G63" s="23">
        <f t="shared" si="20"/>
        <v>0</v>
      </c>
      <c r="H63" s="23">
        <f t="shared" si="20"/>
        <v>0</v>
      </c>
      <c r="I63" s="23">
        <f t="shared" si="20"/>
        <v>0</v>
      </c>
      <c r="J63" s="23">
        <f t="shared" si="20"/>
        <v>0</v>
      </c>
      <c r="K63" s="23">
        <f t="shared" si="20"/>
        <v>0</v>
      </c>
      <c r="L63" s="23">
        <f t="shared" si="20"/>
        <v>0</v>
      </c>
      <c r="M63" s="23">
        <f t="shared" si="20"/>
        <v>0</v>
      </c>
      <c r="N63" s="23">
        <f t="shared" si="20"/>
        <v>0</v>
      </c>
      <c r="O63" s="23">
        <f t="shared" si="20"/>
        <v>0</v>
      </c>
      <c r="P63" s="23">
        <f t="shared" si="20"/>
        <v>0</v>
      </c>
      <c r="Q63" s="23">
        <f t="shared" si="20"/>
        <v>0</v>
      </c>
    </row>
    <row r="64" spans="1:17" s="3" customFormat="1" ht="24" customHeight="1" x14ac:dyDescent="0.25">
      <c r="A64" s="162" t="s">
        <v>47</v>
      </c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</row>
    <row r="65" spans="1:17" s="9" customFormat="1" ht="31.5" customHeight="1" x14ac:dyDescent="0.25">
      <c r="A65" s="140" t="s">
        <v>8</v>
      </c>
      <c r="B65" s="143" t="s">
        <v>60</v>
      </c>
      <c r="C65" s="146" t="s">
        <v>46</v>
      </c>
      <c r="D65" s="17" t="s">
        <v>9</v>
      </c>
      <c r="E65" s="24">
        <f>E66+E67+E68+E69</f>
        <v>0</v>
      </c>
      <c r="F65" s="24">
        <f t="shared" ref="F65:Q65" si="21">F69+F68+F67+F66</f>
        <v>0</v>
      </c>
      <c r="G65" s="24">
        <f t="shared" si="21"/>
        <v>0</v>
      </c>
      <c r="H65" s="29">
        <f t="shared" si="21"/>
        <v>0</v>
      </c>
      <c r="I65" s="24">
        <f t="shared" si="21"/>
        <v>0</v>
      </c>
      <c r="J65" s="24">
        <f t="shared" si="21"/>
        <v>0</v>
      </c>
      <c r="K65" s="24">
        <f t="shared" si="21"/>
        <v>0</v>
      </c>
      <c r="L65" s="24">
        <f t="shared" si="21"/>
        <v>0</v>
      </c>
      <c r="M65" s="42">
        <f t="shared" si="21"/>
        <v>0</v>
      </c>
      <c r="N65" s="24">
        <f t="shared" si="21"/>
        <v>0</v>
      </c>
      <c r="O65" s="24">
        <f t="shared" si="21"/>
        <v>0</v>
      </c>
      <c r="P65" s="24">
        <f t="shared" si="21"/>
        <v>0</v>
      </c>
      <c r="Q65" s="24">
        <f t="shared" si="21"/>
        <v>0</v>
      </c>
    </row>
    <row r="66" spans="1:17" s="9" customFormat="1" ht="31.5" customHeight="1" x14ac:dyDescent="0.25">
      <c r="A66" s="141"/>
      <c r="B66" s="144"/>
      <c r="C66" s="147"/>
      <c r="D66" s="18" t="s">
        <v>2</v>
      </c>
      <c r="E66" s="25">
        <f>F66+G66+H66+I66+J66+K66+L66+M66+N66+O66+P66+Q66</f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43">
        <v>0</v>
      </c>
      <c r="N66" s="37">
        <v>0</v>
      </c>
      <c r="O66" s="37">
        <v>0</v>
      </c>
      <c r="P66" s="37">
        <v>0</v>
      </c>
      <c r="Q66" s="37">
        <v>0</v>
      </c>
    </row>
    <row r="67" spans="1:17" s="9" customFormat="1" ht="31.5" customHeight="1" x14ac:dyDescent="0.25">
      <c r="A67" s="141"/>
      <c r="B67" s="144"/>
      <c r="C67" s="147"/>
      <c r="D67" s="18" t="s">
        <v>3</v>
      </c>
      <c r="E67" s="25">
        <f>F67+G67+H67+I67+J67+K67+L67+M67+N67+O67+P67+Q67</f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43">
        <v>0</v>
      </c>
      <c r="N67" s="37">
        <v>0</v>
      </c>
      <c r="O67" s="37">
        <v>0</v>
      </c>
      <c r="P67" s="37">
        <v>0</v>
      </c>
      <c r="Q67" s="37">
        <v>0</v>
      </c>
    </row>
    <row r="68" spans="1:17" s="9" customFormat="1" ht="31.5" customHeight="1" x14ac:dyDescent="0.25">
      <c r="A68" s="141"/>
      <c r="B68" s="144"/>
      <c r="C68" s="147"/>
      <c r="D68" s="18" t="s">
        <v>4</v>
      </c>
      <c r="E68" s="25">
        <f>F68+G68+H68+I68+J68+K68+L68+M68+N68+O68+P68+Q68</f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43">
        <v>0</v>
      </c>
      <c r="N68" s="37">
        <v>0</v>
      </c>
      <c r="O68" s="37">
        <v>0</v>
      </c>
      <c r="P68" s="37">
        <v>0</v>
      </c>
      <c r="Q68" s="37">
        <v>0</v>
      </c>
    </row>
    <row r="69" spans="1:17" s="9" customFormat="1" ht="31.5" customHeight="1" x14ac:dyDescent="0.25">
      <c r="A69" s="142"/>
      <c r="B69" s="145"/>
      <c r="C69" s="148"/>
      <c r="D69" s="18" t="s">
        <v>5</v>
      </c>
      <c r="E69" s="25">
        <f>F69+G69+H69+I69+J69+K69+L69+M69+N69+O69+P69+Q69</f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43">
        <v>0</v>
      </c>
      <c r="N69" s="37">
        <v>0</v>
      </c>
      <c r="O69" s="37">
        <v>0</v>
      </c>
      <c r="P69" s="37">
        <v>0</v>
      </c>
      <c r="Q69" s="37">
        <v>0</v>
      </c>
    </row>
    <row r="70" spans="1:17" s="3" customFormat="1" ht="32.25" customHeight="1" x14ac:dyDescent="0.25">
      <c r="A70" s="149"/>
      <c r="B70" s="152" t="s">
        <v>31</v>
      </c>
      <c r="C70" s="155"/>
      <c r="D70" s="19" t="s">
        <v>9</v>
      </c>
      <c r="E70" s="26">
        <f>E71+E72+E73+E74</f>
        <v>0</v>
      </c>
      <c r="F70" s="26">
        <f t="shared" ref="F70:Q70" si="22">F74+F73+F72+F71</f>
        <v>0</v>
      </c>
      <c r="G70" s="26">
        <f t="shared" si="22"/>
        <v>0</v>
      </c>
      <c r="H70" s="30">
        <f t="shared" si="22"/>
        <v>0</v>
      </c>
      <c r="I70" s="26">
        <f t="shared" si="22"/>
        <v>0</v>
      </c>
      <c r="J70" s="26">
        <f t="shared" si="22"/>
        <v>0</v>
      </c>
      <c r="K70" s="26">
        <f t="shared" si="22"/>
        <v>0</v>
      </c>
      <c r="L70" s="26">
        <f t="shared" si="22"/>
        <v>0</v>
      </c>
      <c r="M70" s="26">
        <f t="shared" si="22"/>
        <v>0</v>
      </c>
      <c r="N70" s="26">
        <f t="shared" si="22"/>
        <v>0</v>
      </c>
      <c r="O70" s="26">
        <f t="shared" si="22"/>
        <v>0</v>
      </c>
      <c r="P70" s="26">
        <f t="shared" si="22"/>
        <v>0</v>
      </c>
      <c r="Q70" s="26">
        <f t="shared" si="22"/>
        <v>0</v>
      </c>
    </row>
    <row r="71" spans="1:17" s="3" customFormat="1" ht="32.25" customHeight="1" x14ac:dyDescent="0.25">
      <c r="A71" s="150"/>
      <c r="B71" s="153"/>
      <c r="C71" s="156"/>
      <c r="D71" s="20" t="s">
        <v>2</v>
      </c>
      <c r="E71" s="26">
        <f>F71+G71+H71+I71+J71+K71+L71+M71+N71+O71+P71+Q71</f>
        <v>0</v>
      </c>
      <c r="F71" s="23">
        <f>F66</f>
        <v>0</v>
      </c>
      <c r="G71" s="23">
        <f t="shared" ref="G71:Q71" si="23">G66</f>
        <v>0</v>
      </c>
      <c r="H71" s="23">
        <f t="shared" si="23"/>
        <v>0</v>
      </c>
      <c r="I71" s="23">
        <f t="shared" si="23"/>
        <v>0</v>
      </c>
      <c r="J71" s="23">
        <f t="shared" si="23"/>
        <v>0</v>
      </c>
      <c r="K71" s="23">
        <f t="shared" si="23"/>
        <v>0</v>
      </c>
      <c r="L71" s="23">
        <f t="shared" si="23"/>
        <v>0</v>
      </c>
      <c r="M71" s="23">
        <f t="shared" si="23"/>
        <v>0</v>
      </c>
      <c r="N71" s="23">
        <f t="shared" si="23"/>
        <v>0</v>
      </c>
      <c r="O71" s="23">
        <f t="shared" si="23"/>
        <v>0</v>
      </c>
      <c r="P71" s="23">
        <f t="shared" si="23"/>
        <v>0</v>
      </c>
      <c r="Q71" s="23">
        <f t="shared" si="23"/>
        <v>0</v>
      </c>
    </row>
    <row r="72" spans="1:17" s="3" customFormat="1" ht="32.25" customHeight="1" x14ac:dyDescent="0.25">
      <c r="A72" s="150"/>
      <c r="B72" s="153"/>
      <c r="C72" s="156"/>
      <c r="D72" s="20" t="s">
        <v>3</v>
      </c>
      <c r="E72" s="26">
        <f>F72+G72+H72+I72+J72+K72+L72+M72+N72+O72+P72+Q72</f>
        <v>0</v>
      </c>
      <c r="F72" s="23">
        <f>F67</f>
        <v>0</v>
      </c>
      <c r="G72" s="23">
        <f t="shared" ref="G72:Q72" si="24">G67</f>
        <v>0</v>
      </c>
      <c r="H72" s="23">
        <f t="shared" si="24"/>
        <v>0</v>
      </c>
      <c r="I72" s="23">
        <f t="shared" si="24"/>
        <v>0</v>
      </c>
      <c r="J72" s="23">
        <f t="shared" si="24"/>
        <v>0</v>
      </c>
      <c r="K72" s="23">
        <f t="shared" si="24"/>
        <v>0</v>
      </c>
      <c r="L72" s="23">
        <f t="shared" si="24"/>
        <v>0</v>
      </c>
      <c r="M72" s="23">
        <f t="shared" si="24"/>
        <v>0</v>
      </c>
      <c r="N72" s="23">
        <f t="shared" si="24"/>
        <v>0</v>
      </c>
      <c r="O72" s="23">
        <f t="shared" si="24"/>
        <v>0</v>
      </c>
      <c r="P72" s="23">
        <f t="shared" si="24"/>
        <v>0</v>
      </c>
      <c r="Q72" s="23">
        <f t="shared" si="24"/>
        <v>0</v>
      </c>
    </row>
    <row r="73" spans="1:17" s="3" customFormat="1" ht="32.25" customHeight="1" x14ac:dyDescent="0.25">
      <c r="A73" s="150"/>
      <c r="B73" s="153"/>
      <c r="C73" s="156"/>
      <c r="D73" s="20" t="s">
        <v>4</v>
      </c>
      <c r="E73" s="26">
        <f>F73+G73+H73+I73+J73+K73+L73+M73+N73+O73+P73+Q73</f>
        <v>0</v>
      </c>
      <c r="F73" s="23">
        <f>F68</f>
        <v>0</v>
      </c>
      <c r="G73" s="23">
        <f t="shared" ref="G73:Q73" si="25">G68</f>
        <v>0</v>
      </c>
      <c r="H73" s="23">
        <f t="shared" si="25"/>
        <v>0</v>
      </c>
      <c r="I73" s="23">
        <f t="shared" si="25"/>
        <v>0</v>
      </c>
      <c r="J73" s="23">
        <f t="shared" si="25"/>
        <v>0</v>
      </c>
      <c r="K73" s="23">
        <f t="shared" si="25"/>
        <v>0</v>
      </c>
      <c r="L73" s="23">
        <f t="shared" si="25"/>
        <v>0</v>
      </c>
      <c r="M73" s="23">
        <f t="shared" si="25"/>
        <v>0</v>
      </c>
      <c r="N73" s="23">
        <f t="shared" si="25"/>
        <v>0</v>
      </c>
      <c r="O73" s="23">
        <f t="shared" si="25"/>
        <v>0</v>
      </c>
      <c r="P73" s="23">
        <f t="shared" si="25"/>
        <v>0</v>
      </c>
      <c r="Q73" s="23">
        <f t="shared" si="25"/>
        <v>0</v>
      </c>
    </row>
    <row r="74" spans="1:17" s="3" customFormat="1" ht="33.75" customHeight="1" x14ac:dyDescent="0.25">
      <c r="A74" s="151"/>
      <c r="B74" s="154"/>
      <c r="C74" s="157"/>
      <c r="D74" s="20" t="s">
        <v>5</v>
      </c>
      <c r="E74" s="26">
        <f>F74+G74+H74+I74+J74+K74+L74+M74+N74+O74+P74+Q74</f>
        <v>0</v>
      </c>
      <c r="F74" s="23">
        <f>F69</f>
        <v>0</v>
      </c>
      <c r="G74" s="23">
        <f t="shared" ref="G74:Q74" si="26">G69</f>
        <v>0</v>
      </c>
      <c r="H74" s="23">
        <f t="shared" si="26"/>
        <v>0</v>
      </c>
      <c r="I74" s="23">
        <f t="shared" si="26"/>
        <v>0</v>
      </c>
      <c r="J74" s="23">
        <f t="shared" si="26"/>
        <v>0</v>
      </c>
      <c r="K74" s="23">
        <f t="shared" si="26"/>
        <v>0</v>
      </c>
      <c r="L74" s="23">
        <f t="shared" si="26"/>
        <v>0</v>
      </c>
      <c r="M74" s="23">
        <f t="shared" si="26"/>
        <v>0</v>
      </c>
      <c r="N74" s="23">
        <f t="shared" si="26"/>
        <v>0</v>
      </c>
      <c r="O74" s="23">
        <f t="shared" si="26"/>
        <v>0</v>
      </c>
      <c r="P74" s="23">
        <f t="shared" si="26"/>
        <v>0</v>
      </c>
      <c r="Q74" s="23">
        <f t="shared" si="26"/>
        <v>0</v>
      </c>
    </row>
    <row r="75" spans="1:17" s="3" customFormat="1" ht="23.25" customHeight="1" x14ac:dyDescent="0.25">
      <c r="A75" s="162" t="s">
        <v>48</v>
      </c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</row>
    <row r="76" spans="1:17" s="9" customFormat="1" ht="31.5" customHeight="1" x14ac:dyDescent="0.25">
      <c r="A76" s="140" t="s">
        <v>51</v>
      </c>
      <c r="B76" s="143" t="s">
        <v>61</v>
      </c>
      <c r="C76" s="146" t="s">
        <v>46</v>
      </c>
      <c r="D76" s="17" t="s">
        <v>9</v>
      </c>
      <c r="E76" s="24">
        <f>E77+E78+E79+E80</f>
        <v>95612762.950000003</v>
      </c>
      <c r="F76" s="24">
        <f t="shared" ref="F76:Q76" si="27">F80+F79+F78+F77</f>
        <v>9944024.4800000004</v>
      </c>
      <c r="G76" s="24">
        <f t="shared" si="27"/>
        <v>21151722.149999999</v>
      </c>
      <c r="H76" s="29">
        <f t="shared" si="27"/>
        <v>12969322.439999999</v>
      </c>
      <c r="I76" s="24">
        <f t="shared" si="27"/>
        <v>2073231.76</v>
      </c>
      <c r="J76" s="24">
        <f t="shared" si="27"/>
        <v>3683656</v>
      </c>
      <c r="K76" s="24">
        <f t="shared" si="27"/>
        <v>4610274.21</v>
      </c>
      <c r="L76" s="24">
        <f t="shared" si="27"/>
        <v>41180531.909999996</v>
      </c>
      <c r="M76" s="42">
        <f t="shared" si="27"/>
        <v>0</v>
      </c>
      <c r="N76" s="24">
        <f t="shared" si="27"/>
        <v>0</v>
      </c>
      <c r="O76" s="24">
        <f t="shared" si="27"/>
        <v>0</v>
      </c>
      <c r="P76" s="24">
        <f t="shared" si="27"/>
        <v>0</v>
      </c>
      <c r="Q76" s="24">
        <f t="shared" si="27"/>
        <v>0</v>
      </c>
    </row>
    <row r="77" spans="1:17" s="9" customFormat="1" ht="31.5" customHeight="1" x14ac:dyDescent="0.25">
      <c r="A77" s="141"/>
      <c r="B77" s="144"/>
      <c r="C77" s="147"/>
      <c r="D77" s="18" t="s">
        <v>2</v>
      </c>
      <c r="E77" s="25">
        <f>F77+G77+H77+I77+J77+K77+L77+M77+N77+O77+P77+Q77</f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43">
        <v>0</v>
      </c>
      <c r="N77" s="37">
        <v>0</v>
      </c>
      <c r="O77" s="37">
        <v>0</v>
      </c>
      <c r="P77" s="37">
        <v>0</v>
      </c>
      <c r="Q77" s="37">
        <v>0</v>
      </c>
    </row>
    <row r="78" spans="1:17" s="9" customFormat="1" ht="31.5" customHeight="1" x14ac:dyDescent="0.25">
      <c r="A78" s="141"/>
      <c r="B78" s="144"/>
      <c r="C78" s="147"/>
      <c r="D78" s="18" t="s">
        <v>3</v>
      </c>
      <c r="E78" s="25">
        <f>F78+G78+H78+I78+J78+K78+L78+M78+N78+O78+P78+Q78</f>
        <v>44293650.840000004</v>
      </c>
      <c r="F78" s="37">
        <v>200000</v>
      </c>
      <c r="G78" s="37">
        <v>2296444.84</v>
      </c>
      <c r="H78" s="37">
        <v>2459230</v>
      </c>
      <c r="I78" s="37">
        <v>400000</v>
      </c>
      <c r="J78" s="37">
        <v>228276</v>
      </c>
      <c r="K78" s="37">
        <v>0</v>
      </c>
      <c r="L78" s="37">
        <v>38709700</v>
      </c>
      <c r="M78" s="43">
        <v>0</v>
      </c>
      <c r="N78" s="37">
        <v>0</v>
      </c>
      <c r="O78" s="37">
        <v>0</v>
      </c>
      <c r="P78" s="37">
        <v>0</v>
      </c>
      <c r="Q78" s="37">
        <v>0</v>
      </c>
    </row>
    <row r="79" spans="1:17" s="9" customFormat="1" ht="31.5" customHeight="1" x14ac:dyDescent="0.25">
      <c r="A79" s="141"/>
      <c r="B79" s="144"/>
      <c r="C79" s="147"/>
      <c r="D79" s="18" t="s">
        <v>4</v>
      </c>
      <c r="E79" s="25">
        <f>F79+G79+H79+I79+J79+K79+L79+M79+N79+O79+P79+Q79</f>
        <v>51319112.109999999</v>
      </c>
      <c r="F79" s="37">
        <v>9744024.4800000004</v>
      </c>
      <c r="G79" s="37">
        <v>18855277.309999999</v>
      </c>
      <c r="H79" s="37">
        <v>10510092.439999999</v>
      </c>
      <c r="I79" s="37">
        <v>1673231.76</v>
      </c>
      <c r="J79" s="37">
        <v>3455380</v>
      </c>
      <c r="K79" s="37">
        <f>2378469.96+2231804.25</f>
        <v>4610274.21</v>
      </c>
      <c r="L79" s="37">
        <v>2470831.91</v>
      </c>
      <c r="M79" s="43">
        <v>0</v>
      </c>
      <c r="N79" s="37">
        <v>0</v>
      </c>
      <c r="O79" s="37">
        <v>0</v>
      </c>
      <c r="P79" s="37">
        <v>0</v>
      </c>
      <c r="Q79" s="37">
        <v>0</v>
      </c>
    </row>
    <row r="80" spans="1:17" s="9" customFormat="1" ht="31.5" customHeight="1" x14ac:dyDescent="0.25">
      <c r="A80" s="142"/>
      <c r="B80" s="145"/>
      <c r="C80" s="148"/>
      <c r="D80" s="18" t="s">
        <v>5</v>
      </c>
      <c r="E80" s="25">
        <f>F80+G80+H80+I80+J80+K80+L80+M80+N80+O80+P80+Q80</f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43">
        <v>0</v>
      </c>
      <c r="N80" s="37">
        <v>0</v>
      </c>
      <c r="O80" s="37">
        <v>0</v>
      </c>
      <c r="P80" s="37">
        <v>0</v>
      </c>
      <c r="Q80" s="37">
        <v>0</v>
      </c>
    </row>
    <row r="81" spans="1:17" s="9" customFormat="1" ht="31.5" customHeight="1" x14ac:dyDescent="0.25">
      <c r="A81" s="140" t="s">
        <v>58</v>
      </c>
      <c r="B81" s="143" t="s">
        <v>57</v>
      </c>
      <c r="C81" s="146" t="s">
        <v>46</v>
      </c>
      <c r="D81" s="17" t="s">
        <v>9</v>
      </c>
      <c r="E81" s="24">
        <f>E82+E83+E84+E85</f>
        <v>2039320</v>
      </c>
      <c r="F81" s="24">
        <f t="shared" ref="F81:Q81" si="28">F85+F84+F83+F82</f>
        <v>0</v>
      </c>
      <c r="G81" s="24">
        <f t="shared" si="28"/>
        <v>0</v>
      </c>
      <c r="H81" s="29">
        <f t="shared" si="28"/>
        <v>2039320</v>
      </c>
      <c r="I81" s="24">
        <f t="shared" si="28"/>
        <v>0</v>
      </c>
      <c r="J81" s="24">
        <f t="shared" si="28"/>
        <v>0</v>
      </c>
      <c r="K81" s="24">
        <f t="shared" si="28"/>
        <v>0</v>
      </c>
      <c r="L81" s="24">
        <f t="shared" si="28"/>
        <v>0</v>
      </c>
      <c r="M81" s="42">
        <f t="shared" si="28"/>
        <v>0</v>
      </c>
      <c r="N81" s="24">
        <f t="shared" si="28"/>
        <v>0</v>
      </c>
      <c r="O81" s="24">
        <f t="shared" si="28"/>
        <v>0</v>
      </c>
      <c r="P81" s="24">
        <f t="shared" si="28"/>
        <v>0</v>
      </c>
      <c r="Q81" s="24">
        <f t="shared" si="28"/>
        <v>0</v>
      </c>
    </row>
    <row r="82" spans="1:17" s="9" customFormat="1" ht="31.5" customHeight="1" x14ac:dyDescent="0.25">
      <c r="A82" s="141"/>
      <c r="B82" s="144"/>
      <c r="C82" s="147"/>
      <c r="D82" s="18" t="s">
        <v>2</v>
      </c>
      <c r="E82" s="25">
        <f>F82+G82+H82+I82+J82+K82+L82+M82+N82+O82+P82+Q82</f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43">
        <v>0</v>
      </c>
      <c r="N82" s="37">
        <v>0</v>
      </c>
      <c r="O82" s="37">
        <v>0</v>
      </c>
      <c r="P82" s="37">
        <v>0</v>
      </c>
      <c r="Q82" s="37">
        <v>0</v>
      </c>
    </row>
    <row r="83" spans="1:17" s="9" customFormat="1" ht="31.5" customHeight="1" x14ac:dyDescent="0.25">
      <c r="A83" s="141"/>
      <c r="B83" s="144"/>
      <c r="C83" s="147"/>
      <c r="D83" s="18" t="s">
        <v>3</v>
      </c>
      <c r="E83" s="25">
        <f>F83+G83+H83+I83+J83+K83+L83+M83+N83+O83+P83+Q83</f>
        <v>1407320</v>
      </c>
      <c r="F83" s="37">
        <v>0</v>
      </c>
      <c r="G83" s="37">
        <v>0</v>
      </c>
      <c r="H83" s="37">
        <v>1407320</v>
      </c>
      <c r="I83" s="37">
        <v>0</v>
      </c>
      <c r="J83" s="37">
        <v>0</v>
      </c>
      <c r="K83" s="37">
        <v>0</v>
      </c>
      <c r="L83" s="37">
        <v>0</v>
      </c>
      <c r="M83" s="43">
        <v>0</v>
      </c>
      <c r="N83" s="37">
        <v>0</v>
      </c>
      <c r="O83" s="37">
        <v>0</v>
      </c>
      <c r="P83" s="37">
        <v>0</v>
      </c>
      <c r="Q83" s="37">
        <v>0</v>
      </c>
    </row>
    <row r="84" spans="1:17" s="9" customFormat="1" ht="31.5" customHeight="1" x14ac:dyDescent="0.25">
      <c r="A84" s="141"/>
      <c r="B84" s="144"/>
      <c r="C84" s="147"/>
      <c r="D84" s="18" t="s">
        <v>4</v>
      </c>
      <c r="E84" s="25">
        <f>F84+G84+H84+I84+J84+K84+L84+M84+N84+O84+P84+Q84</f>
        <v>632000</v>
      </c>
      <c r="F84" s="37">
        <v>0</v>
      </c>
      <c r="G84" s="37">
        <v>0</v>
      </c>
      <c r="H84" s="37">
        <v>632000</v>
      </c>
      <c r="I84" s="37">
        <v>0</v>
      </c>
      <c r="J84" s="37">
        <v>0</v>
      </c>
      <c r="K84" s="37">
        <v>0</v>
      </c>
      <c r="L84" s="37">
        <v>0</v>
      </c>
      <c r="M84" s="43">
        <v>0</v>
      </c>
      <c r="N84" s="37">
        <v>0</v>
      </c>
      <c r="O84" s="37">
        <v>0</v>
      </c>
      <c r="P84" s="37">
        <v>0</v>
      </c>
      <c r="Q84" s="37">
        <v>0</v>
      </c>
    </row>
    <row r="85" spans="1:17" s="9" customFormat="1" ht="31.5" customHeight="1" x14ac:dyDescent="0.25">
      <c r="A85" s="142"/>
      <c r="B85" s="145"/>
      <c r="C85" s="148"/>
      <c r="D85" s="18" t="s">
        <v>5</v>
      </c>
      <c r="E85" s="25">
        <f>F85+G85+H85+I85+J85+K85+L85+M85+N85+O85+P85+Q85</f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43">
        <v>0</v>
      </c>
      <c r="N85" s="37">
        <v>0</v>
      </c>
      <c r="O85" s="37">
        <v>0</v>
      </c>
      <c r="P85" s="37">
        <v>0</v>
      </c>
      <c r="Q85" s="37">
        <v>0</v>
      </c>
    </row>
    <row r="86" spans="1:17" s="9" customFormat="1" ht="31.5" customHeight="1" x14ac:dyDescent="0.25">
      <c r="A86" s="140" t="s">
        <v>52</v>
      </c>
      <c r="B86" s="143" t="s">
        <v>49</v>
      </c>
      <c r="C86" s="146" t="s">
        <v>46</v>
      </c>
      <c r="D86" s="17" t="s">
        <v>9</v>
      </c>
      <c r="E86" s="24">
        <f>E87+E88+E89+E90</f>
        <v>1115152</v>
      </c>
      <c r="F86" s="24">
        <f t="shared" ref="F86:Q86" si="29">F90+F89+F88+F87</f>
        <v>0</v>
      </c>
      <c r="G86" s="24">
        <f t="shared" si="29"/>
        <v>400000</v>
      </c>
      <c r="H86" s="29">
        <f t="shared" si="29"/>
        <v>370450</v>
      </c>
      <c r="I86" s="24">
        <f t="shared" si="29"/>
        <v>344702</v>
      </c>
      <c r="J86" s="24">
        <f t="shared" si="29"/>
        <v>0</v>
      </c>
      <c r="K86" s="24">
        <f t="shared" si="29"/>
        <v>0</v>
      </c>
      <c r="L86" s="24">
        <f t="shared" si="29"/>
        <v>0</v>
      </c>
      <c r="M86" s="42">
        <f t="shared" si="29"/>
        <v>0</v>
      </c>
      <c r="N86" s="24">
        <f t="shared" si="29"/>
        <v>0</v>
      </c>
      <c r="O86" s="24">
        <f t="shared" si="29"/>
        <v>0</v>
      </c>
      <c r="P86" s="24">
        <f t="shared" si="29"/>
        <v>0</v>
      </c>
      <c r="Q86" s="24">
        <f t="shared" si="29"/>
        <v>0</v>
      </c>
    </row>
    <row r="87" spans="1:17" s="9" customFormat="1" ht="31.5" customHeight="1" x14ac:dyDescent="0.25">
      <c r="A87" s="141"/>
      <c r="B87" s="144"/>
      <c r="C87" s="147"/>
      <c r="D87" s="18" t="s">
        <v>2</v>
      </c>
      <c r="E87" s="25">
        <f>F87+G87+H87+I87+J87+K87+L87+M87+N87+O87+P87+Q87</f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  <c r="M87" s="43">
        <v>0</v>
      </c>
      <c r="N87" s="37">
        <v>0</v>
      </c>
      <c r="O87" s="37">
        <v>0</v>
      </c>
      <c r="P87" s="37">
        <v>0</v>
      </c>
      <c r="Q87" s="37">
        <v>0</v>
      </c>
    </row>
    <row r="88" spans="1:17" s="9" customFormat="1" ht="31.5" customHeight="1" x14ac:dyDescent="0.25">
      <c r="A88" s="141"/>
      <c r="B88" s="144"/>
      <c r="C88" s="147"/>
      <c r="D88" s="18" t="s">
        <v>3</v>
      </c>
      <c r="E88" s="25">
        <f>F88+G88+H88+I88+J88+K88+L88+M88+N88+O88+P88+Q88</f>
        <v>400000</v>
      </c>
      <c r="F88" s="37">
        <v>0</v>
      </c>
      <c r="G88" s="37">
        <v>400000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43">
        <v>0</v>
      </c>
      <c r="N88" s="37">
        <v>0</v>
      </c>
      <c r="O88" s="37">
        <v>0</v>
      </c>
      <c r="P88" s="37">
        <v>0</v>
      </c>
      <c r="Q88" s="37">
        <v>0</v>
      </c>
    </row>
    <row r="89" spans="1:17" s="9" customFormat="1" ht="31.5" customHeight="1" x14ac:dyDescent="0.25">
      <c r="A89" s="141"/>
      <c r="B89" s="144"/>
      <c r="C89" s="147"/>
      <c r="D89" s="18" t="s">
        <v>4</v>
      </c>
      <c r="E89" s="25">
        <f>F89+G89+H89+I89+J89+K89+L89+M89+N89+O89+P89+Q89</f>
        <v>715152</v>
      </c>
      <c r="F89" s="37">
        <v>0</v>
      </c>
      <c r="G89" s="37">
        <v>0</v>
      </c>
      <c r="H89" s="37">
        <v>370450</v>
      </c>
      <c r="I89" s="37">
        <v>344702</v>
      </c>
      <c r="J89" s="37">
        <v>0</v>
      </c>
      <c r="K89" s="37">
        <v>0</v>
      </c>
      <c r="L89" s="37">
        <v>0</v>
      </c>
      <c r="M89" s="43">
        <v>0</v>
      </c>
      <c r="N89" s="37">
        <v>0</v>
      </c>
      <c r="O89" s="37">
        <v>0</v>
      </c>
      <c r="P89" s="37">
        <v>0</v>
      </c>
      <c r="Q89" s="37">
        <v>0</v>
      </c>
    </row>
    <row r="90" spans="1:17" s="9" customFormat="1" ht="31.5" customHeight="1" x14ac:dyDescent="0.25">
      <c r="A90" s="142"/>
      <c r="B90" s="145"/>
      <c r="C90" s="148"/>
      <c r="D90" s="18" t="s">
        <v>5</v>
      </c>
      <c r="E90" s="25">
        <f>F90+G90+H90+I90+J90+K90+L90+M90+N90+O90+P90+Q90</f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43">
        <v>0</v>
      </c>
      <c r="N90" s="37">
        <v>0</v>
      </c>
      <c r="O90" s="37">
        <v>0</v>
      </c>
      <c r="P90" s="37">
        <v>0</v>
      </c>
      <c r="Q90" s="37">
        <v>0</v>
      </c>
    </row>
    <row r="91" spans="1:17" s="9" customFormat="1" ht="31.5" customHeight="1" x14ac:dyDescent="0.25">
      <c r="A91" s="140" t="s">
        <v>53</v>
      </c>
      <c r="B91" s="143" t="s">
        <v>50</v>
      </c>
      <c r="C91" s="146" t="s">
        <v>46</v>
      </c>
      <c r="D91" s="17" t="s">
        <v>9</v>
      </c>
      <c r="E91" s="24">
        <f>E92+E93+E94+E95</f>
        <v>0</v>
      </c>
      <c r="F91" s="24">
        <f t="shared" ref="F91:Q91" si="30">F95+F94+F93+F92</f>
        <v>0</v>
      </c>
      <c r="G91" s="24">
        <f t="shared" si="30"/>
        <v>0</v>
      </c>
      <c r="H91" s="29">
        <f t="shared" si="30"/>
        <v>0</v>
      </c>
      <c r="I91" s="24">
        <f t="shared" si="30"/>
        <v>0</v>
      </c>
      <c r="J91" s="24">
        <f t="shared" si="30"/>
        <v>0</v>
      </c>
      <c r="K91" s="24">
        <f t="shared" si="30"/>
        <v>0</v>
      </c>
      <c r="L91" s="24">
        <f t="shared" si="30"/>
        <v>0</v>
      </c>
      <c r="M91" s="42">
        <f t="shared" si="30"/>
        <v>0</v>
      </c>
      <c r="N91" s="24">
        <f t="shared" si="30"/>
        <v>0</v>
      </c>
      <c r="O91" s="24">
        <f t="shared" si="30"/>
        <v>0</v>
      </c>
      <c r="P91" s="24">
        <f t="shared" si="30"/>
        <v>0</v>
      </c>
      <c r="Q91" s="24">
        <f t="shared" si="30"/>
        <v>0</v>
      </c>
    </row>
    <row r="92" spans="1:17" s="9" customFormat="1" ht="31.5" customHeight="1" x14ac:dyDescent="0.25">
      <c r="A92" s="141"/>
      <c r="B92" s="144"/>
      <c r="C92" s="147"/>
      <c r="D92" s="18" t="s">
        <v>2</v>
      </c>
      <c r="E92" s="25">
        <f>F92+G92+H92+I92+J92+K92+L92+M92+N92+O92+P92+Q92</f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43">
        <v>0</v>
      </c>
      <c r="N92" s="37">
        <v>0</v>
      </c>
      <c r="O92" s="37">
        <v>0</v>
      </c>
      <c r="P92" s="37">
        <v>0</v>
      </c>
      <c r="Q92" s="37">
        <v>0</v>
      </c>
    </row>
    <row r="93" spans="1:17" s="9" customFormat="1" ht="31.5" customHeight="1" x14ac:dyDescent="0.25">
      <c r="A93" s="141"/>
      <c r="B93" s="144"/>
      <c r="C93" s="147"/>
      <c r="D93" s="18" t="s">
        <v>3</v>
      </c>
      <c r="E93" s="25">
        <f>F93+G93+H93+I93+J93+K93+L93+M93+N93+O93+P93+Q93</f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43">
        <v>0</v>
      </c>
      <c r="N93" s="37">
        <v>0</v>
      </c>
      <c r="O93" s="37">
        <v>0</v>
      </c>
      <c r="P93" s="37">
        <v>0</v>
      </c>
      <c r="Q93" s="37">
        <v>0</v>
      </c>
    </row>
    <row r="94" spans="1:17" s="9" customFormat="1" ht="31.5" customHeight="1" x14ac:dyDescent="0.25">
      <c r="A94" s="141"/>
      <c r="B94" s="144"/>
      <c r="C94" s="147"/>
      <c r="D94" s="18" t="s">
        <v>4</v>
      </c>
      <c r="E94" s="25">
        <f>F94+G94+H94+I94+J94+K94+L94+M94+N94+O94+P94+Q94</f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43">
        <v>0</v>
      </c>
      <c r="N94" s="37">
        <v>0</v>
      </c>
      <c r="O94" s="37">
        <v>0</v>
      </c>
      <c r="P94" s="37">
        <v>0</v>
      </c>
      <c r="Q94" s="37">
        <v>0</v>
      </c>
    </row>
    <row r="95" spans="1:17" s="9" customFormat="1" ht="31.5" customHeight="1" x14ac:dyDescent="0.25">
      <c r="A95" s="142"/>
      <c r="B95" s="145"/>
      <c r="C95" s="148"/>
      <c r="D95" s="18" t="s">
        <v>5</v>
      </c>
      <c r="E95" s="25">
        <f>F95+G95+H95+I95+J95+K95+L95+M95+N95+O95+P95+Q95</f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43">
        <v>0</v>
      </c>
      <c r="N95" s="37">
        <v>0</v>
      </c>
      <c r="O95" s="37">
        <v>0</v>
      </c>
      <c r="P95" s="37">
        <v>0</v>
      </c>
      <c r="Q95" s="37">
        <v>0</v>
      </c>
    </row>
    <row r="96" spans="1:17" s="3" customFormat="1" ht="32.25" customHeight="1" x14ac:dyDescent="0.25">
      <c r="A96" s="149"/>
      <c r="B96" s="152" t="s">
        <v>54</v>
      </c>
      <c r="C96" s="155"/>
      <c r="D96" s="19" t="s">
        <v>9</v>
      </c>
      <c r="E96" s="26">
        <f>E97+E98+E99+E100</f>
        <v>96727914.950000003</v>
      </c>
      <c r="F96" s="26">
        <f t="shared" ref="F96:Q96" si="31">F100+F99+F98+F97</f>
        <v>9944024.4800000004</v>
      </c>
      <c r="G96" s="26">
        <f t="shared" si="31"/>
        <v>21551722.149999999</v>
      </c>
      <c r="H96" s="30">
        <f t="shared" si="31"/>
        <v>13339772.439999999</v>
      </c>
      <c r="I96" s="26">
        <f t="shared" si="31"/>
        <v>2417933.7599999998</v>
      </c>
      <c r="J96" s="26">
        <f t="shared" si="31"/>
        <v>3683656</v>
      </c>
      <c r="K96" s="26">
        <f t="shared" si="31"/>
        <v>4610274.21</v>
      </c>
      <c r="L96" s="26">
        <f t="shared" si="31"/>
        <v>41180531.909999996</v>
      </c>
      <c r="M96" s="26">
        <f t="shared" si="31"/>
        <v>0</v>
      </c>
      <c r="N96" s="26">
        <f t="shared" si="31"/>
        <v>0</v>
      </c>
      <c r="O96" s="26">
        <f t="shared" si="31"/>
        <v>0</v>
      </c>
      <c r="P96" s="26">
        <f t="shared" si="31"/>
        <v>0</v>
      </c>
      <c r="Q96" s="26">
        <f t="shared" si="31"/>
        <v>0</v>
      </c>
    </row>
    <row r="97" spans="1:17" s="3" customFormat="1" ht="32.25" customHeight="1" x14ac:dyDescent="0.25">
      <c r="A97" s="150"/>
      <c r="B97" s="153"/>
      <c r="C97" s="156"/>
      <c r="D97" s="20" t="s">
        <v>2</v>
      </c>
      <c r="E97" s="26">
        <f>F97+G97+H97+I97+J97+K97+L97+M97+N97+O97+P97+Q97</f>
        <v>0</v>
      </c>
      <c r="F97" s="23">
        <f>F77+F87+F92</f>
        <v>0</v>
      </c>
      <c r="G97" s="23">
        <f t="shared" ref="G97:Q97" si="32">G77+G87+G92</f>
        <v>0</v>
      </c>
      <c r="H97" s="23">
        <f t="shared" si="32"/>
        <v>0</v>
      </c>
      <c r="I97" s="23">
        <f t="shared" si="32"/>
        <v>0</v>
      </c>
      <c r="J97" s="23">
        <f t="shared" si="32"/>
        <v>0</v>
      </c>
      <c r="K97" s="23">
        <f t="shared" si="32"/>
        <v>0</v>
      </c>
      <c r="L97" s="23">
        <f t="shared" si="32"/>
        <v>0</v>
      </c>
      <c r="M97" s="23">
        <f t="shared" si="32"/>
        <v>0</v>
      </c>
      <c r="N97" s="23">
        <f t="shared" si="32"/>
        <v>0</v>
      </c>
      <c r="O97" s="23">
        <f t="shared" si="32"/>
        <v>0</v>
      </c>
      <c r="P97" s="23">
        <f t="shared" si="32"/>
        <v>0</v>
      </c>
      <c r="Q97" s="23">
        <f t="shared" si="32"/>
        <v>0</v>
      </c>
    </row>
    <row r="98" spans="1:17" s="3" customFormat="1" ht="32.25" customHeight="1" x14ac:dyDescent="0.25">
      <c r="A98" s="150"/>
      <c r="B98" s="153"/>
      <c r="C98" s="156"/>
      <c r="D98" s="20" t="s">
        <v>3</v>
      </c>
      <c r="E98" s="26">
        <f>F98+G98+H98+I98+J98+K98+L98+M98+N98+O98+P98+Q98</f>
        <v>44693650.840000004</v>
      </c>
      <c r="F98" s="23">
        <f>F78+F88+F93</f>
        <v>200000</v>
      </c>
      <c r="G98" s="23">
        <f t="shared" ref="G98:Q98" si="33">G78+G88+G93</f>
        <v>2696444.84</v>
      </c>
      <c r="H98" s="23">
        <f t="shared" si="33"/>
        <v>2459230</v>
      </c>
      <c r="I98" s="23">
        <f t="shared" si="33"/>
        <v>400000</v>
      </c>
      <c r="J98" s="23">
        <f t="shared" si="33"/>
        <v>228276</v>
      </c>
      <c r="K98" s="23">
        <f t="shared" si="33"/>
        <v>0</v>
      </c>
      <c r="L98" s="23">
        <f t="shared" si="33"/>
        <v>38709700</v>
      </c>
      <c r="M98" s="23">
        <f t="shared" si="33"/>
        <v>0</v>
      </c>
      <c r="N98" s="23">
        <f t="shared" si="33"/>
        <v>0</v>
      </c>
      <c r="O98" s="23">
        <f t="shared" si="33"/>
        <v>0</v>
      </c>
      <c r="P98" s="23">
        <f t="shared" si="33"/>
        <v>0</v>
      </c>
      <c r="Q98" s="23">
        <f t="shared" si="33"/>
        <v>0</v>
      </c>
    </row>
    <row r="99" spans="1:17" s="3" customFormat="1" ht="32.25" customHeight="1" x14ac:dyDescent="0.25">
      <c r="A99" s="150"/>
      <c r="B99" s="153"/>
      <c r="C99" s="156"/>
      <c r="D99" s="20" t="s">
        <v>4</v>
      </c>
      <c r="E99" s="26">
        <f>F99+G99+H99+I99+J99+K99+L99+M99+N99+O99+P99+Q99</f>
        <v>52034264.109999999</v>
      </c>
      <c r="F99" s="23">
        <f>F79+F89+F94</f>
        <v>9744024.4800000004</v>
      </c>
      <c r="G99" s="23">
        <f t="shared" ref="G99:Q99" si="34">G79+G89+G94</f>
        <v>18855277.309999999</v>
      </c>
      <c r="H99" s="23">
        <f t="shared" si="34"/>
        <v>10880542.439999999</v>
      </c>
      <c r="I99" s="23">
        <f t="shared" si="34"/>
        <v>2017933.76</v>
      </c>
      <c r="J99" s="23">
        <f t="shared" si="34"/>
        <v>3455380</v>
      </c>
      <c r="K99" s="23">
        <f t="shared" si="34"/>
        <v>4610274.21</v>
      </c>
      <c r="L99" s="23">
        <f t="shared" si="34"/>
        <v>2470831.91</v>
      </c>
      <c r="M99" s="23">
        <f t="shared" si="34"/>
        <v>0</v>
      </c>
      <c r="N99" s="23">
        <f t="shared" si="34"/>
        <v>0</v>
      </c>
      <c r="O99" s="23">
        <f t="shared" si="34"/>
        <v>0</v>
      </c>
      <c r="P99" s="23">
        <f t="shared" si="34"/>
        <v>0</v>
      </c>
      <c r="Q99" s="23">
        <f t="shared" si="34"/>
        <v>0</v>
      </c>
    </row>
    <row r="100" spans="1:17" s="3" customFormat="1" ht="33.75" customHeight="1" x14ac:dyDescent="0.25">
      <c r="A100" s="151"/>
      <c r="B100" s="154"/>
      <c r="C100" s="157"/>
      <c r="D100" s="20" t="s">
        <v>5</v>
      </c>
      <c r="E100" s="26">
        <f>F100+G100+H100+I100+J100+K100+L100+M100+N100+O100+P100+Q100</f>
        <v>0</v>
      </c>
      <c r="F100" s="23">
        <f>F80+F90+F95</f>
        <v>0</v>
      </c>
      <c r="G100" s="23">
        <f t="shared" ref="G100:Q100" si="35">G80+G90+G95</f>
        <v>0</v>
      </c>
      <c r="H100" s="23">
        <f t="shared" si="35"/>
        <v>0</v>
      </c>
      <c r="I100" s="23">
        <f t="shared" si="35"/>
        <v>0</v>
      </c>
      <c r="J100" s="23">
        <f t="shared" si="35"/>
        <v>0</v>
      </c>
      <c r="K100" s="23">
        <f t="shared" si="35"/>
        <v>0</v>
      </c>
      <c r="L100" s="23">
        <f t="shared" si="35"/>
        <v>0</v>
      </c>
      <c r="M100" s="23">
        <f t="shared" si="35"/>
        <v>0</v>
      </c>
      <c r="N100" s="23">
        <f t="shared" si="35"/>
        <v>0</v>
      </c>
      <c r="O100" s="23">
        <f t="shared" si="35"/>
        <v>0</v>
      </c>
      <c r="P100" s="23">
        <f t="shared" si="35"/>
        <v>0</v>
      </c>
      <c r="Q100" s="23">
        <f t="shared" si="35"/>
        <v>0</v>
      </c>
    </row>
    <row r="101" spans="1:17" s="3" customFormat="1" ht="32.25" customHeight="1" x14ac:dyDescent="0.25">
      <c r="A101" s="163" t="s">
        <v>32</v>
      </c>
      <c r="B101" s="164"/>
      <c r="C101" s="169"/>
      <c r="D101" s="21" t="s">
        <v>9</v>
      </c>
      <c r="E101" s="31">
        <f>E102+E103+E104+E105</f>
        <v>6422251741.2399988</v>
      </c>
      <c r="F101" s="31">
        <f t="shared" ref="F101:Q101" si="36">F102+F103+F104+F105</f>
        <v>617853722.60000002</v>
      </c>
      <c r="G101" s="31">
        <f t="shared" si="36"/>
        <v>699013666.31000006</v>
      </c>
      <c r="H101" s="32">
        <f t="shared" si="36"/>
        <v>748732246.52999997</v>
      </c>
      <c r="I101" s="31">
        <f t="shared" si="36"/>
        <v>781566054.05999994</v>
      </c>
      <c r="J101" s="31">
        <f t="shared" si="36"/>
        <v>817495635.99000001</v>
      </c>
      <c r="K101" s="31">
        <f t="shared" si="36"/>
        <v>815117205.25</v>
      </c>
      <c r="L101" s="31">
        <f t="shared" si="36"/>
        <v>874499940.10000002</v>
      </c>
      <c r="M101" s="31">
        <f t="shared" si="36"/>
        <v>834649659.67999995</v>
      </c>
      <c r="N101" s="31">
        <f t="shared" si="36"/>
        <v>58330902.68</v>
      </c>
      <c r="O101" s="31">
        <f t="shared" si="36"/>
        <v>58330902.68</v>
      </c>
      <c r="P101" s="31">
        <f t="shared" si="36"/>
        <v>58330902.68</v>
      </c>
      <c r="Q101" s="31">
        <f t="shared" si="36"/>
        <v>58330902.68</v>
      </c>
    </row>
    <row r="102" spans="1:17" s="3" customFormat="1" ht="32.25" customHeight="1" x14ac:dyDescent="0.25">
      <c r="A102" s="165"/>
      <c r="B102" s="166"/>
      <c r="C102" s="170"/>
      <c r="D102" s="22" t="s">
        <v>2</v>
      </c>
      <c r="E102" s="31">
        <f>F102+G102+H102+I102+J102+K102+L102+M102+N102+O102+P102+Q102</f>
        <v>63661337.780000001</v>
      </c>
      <c r="F102" s="33">
        <f>F60+F71+F97</f>
        <v>0</v>
      </c>
      <c r="G102" s="33">
        <f t="shared" ref="G102:Q102" si="37">G60+G71+G97</f>
        <v>5509237.7800000003</v>
      </c>
      <c r="H102" s="33">
        <f t="shared" si="37"/>
        <v>17996800</v>
      </c>
      <c r="I102" s="33">
        <f t="shared" si="37"/>
        <v>19468400</v>
      </c>
      <c r="J102" s="33">
        <f t="shared" si="37"/>
        <v>20686900</v>
      </c>
      <c r="K102" s="33">
        <f t="shared" si="37"/>
        <v>0</v>
      </c>
      <c r="L102" s="33">
        <f t="shared" si="37"/>
        <v>0</v>
      </c>
      <c r="M102" s="33">
        <f t="shared" si="37"/>
        <v>0</v>
      </c>
      <c r="N102" s="33">
        <f t="shared" si="37"/>
        <v>0</v>
      </c>
      <c r="O102" s="33">
        <f t="shared" si="37"/>
        <v>0</v>
      </c>
      <c r="P102" s="33">
        <f t="shared" si="37"/>
        <v>0</v>
      </c>
      <c r="Q102" s="33">
        <f t="shared" si="37"/>
        <v>0</v>
      </c>
    </row>
    <row r="103" spans="1:17" s="3" customFormat="1" ht="32.25" customHeight="1" x14ac:dyDescent="0.25">
      <c r="A103" s="165"/>
      <c r="B103" s="166"/>
      <c r="C103" s="170"/>
      <c r="D103" s="22" t="s">
        <v>3</v>
      </c>
      <c r="E103" s="31">
        <f>F103+G103+H103+I103+J103+K103+L103+M103+N103+O103+P103+Q103</f>
        <v>5269278313.0599995</v>
      </c>
      <c r="F103" s="33">
        <f>F61+F72+F98</f>
        <v>492520000</v>
      </c>
      <c r="G103" s="33">
        <f t="shared" ref="G103:Q103" si="38">G61+G72+G98</f>
        <v>554499907.06000006</v>
      </c>
      <c r="H103" s="33">
        <f t="shared" si="38"/>
        <v>585430130</v>
      </c>
      <c r="I103" s="33">
        <f t="shared" si="38"/>
        <v>627391000</v>
      </c>
      <c r="J103" s="33">
        <f t="shared" si="38"/>
        <v>684911776</v>
      </c>
      <c r="K103" s="33">
        <f t="shared" si="38"/>
        <v>734356400</v>
      </c>
      <c r="L103" s="33">
        <f>L61+L72+L98</f>
        <v>813857100</v>
      </c>
      <c r="M103" s="33">
        <f t="shared" si="38"/>
        <v>776312000</v>
      </c>
      <c r="N103" s="33">
        <f t="shared" si="38"/>
        <v>0</v>
      </c>
      <c r="O103" s="33">
        <f t="shared" si="38"/>
        <v>0</v>
      </c>
      <c r="P103" s="33">
        <f t="shared" si="38"/>
        <v>0</v>
      </c>
      <c r="Q103" s="33">
        <f t="shared" si="38"/>
        <v>0</v>
      </c>
    </row>
    <row r="104" spans="1:17" s="3" customFormat="1" ht="32.25" customHeight="1" x14ac:dyDescent="0.25">
      <c r="A104" s="165"/>
      <c r="B104" s="166"/>
      <c r="C104" s="170"/>
      <c r="D104" s="22" t="s">
        <v>4</v>
      </c>
      <c r="E104" s="31">
        <f>F104+G104+H104+I104+J104+K104+L104+M104+N104+O104+P104+Q104</f>
        <v>1089312090.3999999</v>
      </c>
      <c r="F104" s="33">
        <f>F62+F73+F99</f>
        <v>125333722.59999999</v>
      </c>
      <c r="G104" s="33">
        <f t="shared" ref="G104:Q104" si="39">G62+G73+G99</f>
        <v>139004521.47</v>
      </c>
      <c r="H104" s="33">
        <f t="shared" si="39"/>
        <v>145305316.53</v>
      </c>
      <c r="I104" s="33">
        <f t="shared" si="39"/>
        <v>134706654.06</v>
      </c>
      <c r="J104" s="33">
        <f t="shared" si="39"/>
        <v>111896959.98999999</v>
      </c>
      <c r="K104" s="33">
        <f>K62+K73+K99</f>
        <v>80760805.249999985</v>
      </c>
      <c r="L104" s="33">
        <f>L62+L73+L99</f>
        <v>60642840.100000009</v>
      </c>
      <c r="M104" s="33">
        <f t="shared" si="39"/>
        <v>58337659.68</v>
      </c>
      <c r="N104" s="33">
        <f t="shared" si="39"/>
        <v>58330902.68</v>
      </c>
      <c r="O104" s="33">
        <f t="shared" si="39"/>
        <v>58330902.68</v>
      </c>
      <c r="P104" s="33">
        <f t="shared" si="39"/>
        <v>58330902.68</v>
      </c>
      <c r="Q104" s="33">
        <f t="shared" si="39"/>
        <v>58330902.68</v>
      </c>
    </row>
    <row r="105" spans="1:17" s="3" customFormat="1" ht="32.25" customHeight="1" x14ac:dyDescent="0.25">
      <c r="A105" s="167"/>
      <c r="B105" s="168"/>
      <c r="C105" s="171"/>
      <c r="D105" s="22" t="s">
        <v>5</v>
      </c>
      <c r="E105" s="31">
        <f>F105+G105+H105+I105+J105+K105+L105+M105+N105+O105+P105+Q105</f>
        <v>0</v>
      </c>
      <c r="F105" s="33">
        <f>F63+F74+F100</f>
        <v>0</v>
      </c>
      <c r="G105" s="33">
        <f t="shared" ref="G105:Q105" si="40">G63+G74+G100</f>
        <v>0</v>
      </c>
      <c r="H105" s="33">
        <f t="shared" si="40"/>
        <v>0</v>
      </c>
      <c r="I105" s="33">
        <f t="shared" si="40"/>
        <v>0</v>
      </c>
      <c r="J105" s="33">
        <f t="shared" si="40"/>
        <v>0</v>
      </c>
      <c r="K105" s="33">
        <f t="shared" si="40"/>
        <v>0</v>
      </c>
      <c r="L105" s="33">
        <f t="shared" si="40"/>
        <v>0</v>
      </c>
      <c r="M105" s="33">
        <f t="shared" si="40"/>
        <v>0</v>
      </c>
      <c r="N105" s="33">
        <f t="shared" si="40"/>
        <v>0</v>
      </c>
      <c r="O105" s="33">
        <f t="shared" si="40"/>
        <v>0</v>
      </c>
      <c r="P105" s="33">
        <f t="shared" si="40"/>
        <v>0</v>
      </c>
      <c r="Q105" s="33">
        <f t="shared" si="40"/>
        <v>0</v>
      </c>
    </row>
    <row r="106" spans="1:17" s="3" customFormat="1" ht="32.25" customHeight="1" x14ac:dyDescent="0.25">
      <c r="A106" s="172" t="s">
        <v>33</v>
      </c>
      <c r="B106" s="173"/>
      <c r="C106" s="179"/>
      <c r="D106" s="17" t="s">
        <v>9</v>
      </c>
      <c r="E106" s="25">
        <f>E107+E108+E109+E110</f>
        <v>0</v>
      </c>
      <c r="F106" s="25">
        <f t="shared" ref="F106:Q106" si="41">F107+F108+F109+F110</f>
        <v>0</v>
      </c>
      <c r="G106" s="25">
        <f t="shared" si="41"/>
        <v>0</v>
      </c>
      <c r="H106" s="34">
        <f t="shared" si="41"/>
        <v>0</v>
      </c>
      <c r="I106" s="25">
        <f t="shared" si="41"/>
        <v>0</v>
      </c>
      <c r="J106" s="25">
        <f t="shared" si="41"/>
        <v>0</v>
      </c>
      <c r="K106" s="25">
        <f t="shared" si="41"/>
        <v>0</v>
      </c>
      <c r="L106" s="25">
        <f t="shared" si="41"/>
        <v>0</v>
      </c>
      <c r="M106" s="44">
        <f t="shared" si="41"/>
        <v>0</v>
      </c>
      <c r="N106" s="25">
        <f t="shared" si="41"/>
        <v>0</v>
      </c>
      <c r="O106" s="25">
        <f t="shared" si="41"/>
        <v>0</v>
      </c>
      <c r="P106" s="25">
        <f t="shared" si="41"/>
        <v>0</v>
      </c>
      <c r="Q106" s="25">
        <f t="shared" si="41"/>
        <v>0</v>
      </c>
    </row>
    <row r="107" spans="1:17" s="3" customFormat="1" ht="32.25" customHeight="1" x14ac:dyDescent="0.25">
      <c r="A107" s="174"/>
      <c r="B107" s="175"/>
      <c r="C107" s="180"/>
      <c r="D107" s="18" t="s">
        <v>2</v>
      </c>
      <c r="E107" s="25">
        <f>F107+G107+H107+I107+J107+K107+L107+M107+N107+O107+P107+Q107</f>
        <v>0</v>
      </c>
      <c r="F107" s="35">
        <v>0</v>
      </c>
      <c r="G107" s="35">
        <v>0</v>
      </c>
      <c r="H107" s="36">
        <v>0</v>
      </c>
      <c r="I107" s="35">
        <v>0</v>
      </c>
      <c r="J107" s="35">
        <v>0</v>
      </c>
      <c r="K107" s="35">
        <v>0</v>
      </c>
      <c r="L107" s="35">
        <v>0</v>
      </c>
      <c r="M107" s="45">
        <v>0</v>
      </c>
      <c r="N107" s="35">
        <v>0</v>
      </c>
      <c r="O107" s="35">
        <v>0</v>
      </c>
      <c r="P107" s="35">
        <v>0</v>
      </c>
      <c r="Q107" s="35">
        <v>0</v>
      </c>
    </row>
    <row r="108" spans="1:17" s="3" customFormat="1" ht="32.25" customHeight="1" x14ac:dyDescent="0.25">
      <c r="A108" s="174"/>
      <c r="B108" s="175"/>
      <c r="C108" s="180"/>
      <c r="D108" s="18" t="s">
        <v>3</v>
      </c>
      <c r="E108" s="25">
        <f>F108+G108+H108+I108+J108+K108+L108+M108+N108+O108+P108+Q108</f>
        <v>0</v>
      </c>
      <c r="F108" s="35">
        <v>0</v>
      </c>
      <c r="G108" s="35">
        <v>0</v>
      </c>
      <c r="H108" s="36">
        <v>0</v>
      </c>
      <c r="I108" s="35">
        <v>0</v>
      </c>
      <c r="J108" s="35">
        <v>0</v>
      </c>
      <c r="K108" s="35">
        <v>0</v>
      </c>
      <c r="L108" s="35">
        <v>0</v>
      </c>
      <c r="M108" s="45">
        <v>0</v>
      </c>
      <c r="N108" s="35">
        <v>0</v>
      </c>
      <c r="O108" s="35">
        <v>0</v>
      </c>
      <c r="P108" s="35">
        <v>0</v>
      </c>
      <c r="Q108" s="35">
        <v>0</v>
      </c>
    </row>
    <row r="109" spans="1:17" s="3" customFormat="1" ht="32.25" customHeight="1" x14ac:dyDescent="0.25">
      <c r="A109" s="174"/>
      <c r="B109" s="175"/>
      <c r="C109" s="180"/>
      <c r="D109" s="18" t="s">
        <v>4</v>
      </c>
      <c r="E109" s="25">
        <f>F109+G109+H109+I109+J109+K109+L109+M109+N109+O109+P109+Q109</f>
        <v>0</v>
      </c>
      <c r="F109" s="35">
        <v>0</v>
      </c>
      <c r="G109" s="35">
        <v>0</v>
      </c>
      <c r="H109" s="36">
        <v>0</v>
      </c>
      <c r="I109" s="35">
        <v>0</v>
      </c>
      <c r="J109" s="35">
        <v>0</v>
      </c>
      <c r="K109" s="35">
        <v>0</v>
      </c>
      <c r="L109" s="35">
        <v>0</v>
      </c>
      <c r="M109" s="45">
        <v>0</v>
      </c>
      <c r="N109" s="35">
        <v>0</v>
      </c>
      <c r="O109" s="35">
        <v>0</v>
      </c>
      <c r="P109" s="35">
        <v>0</v>
      </c>
      <c r="Q109" s="35">
        <v>0</v>
      </c>
    </row>
    <row r="110" spans="1:17" s="3" customFormat="1" ht="32.25" customHeight="1" x14ac:dyDescent="0.25">
      <c r="A110" s="176"/>
      <c r="B110" s="177"/>
      <c r="C110" s="181"/>
      <c r="D110" s="18" t="s">
        <v>5</v>
      </c>
      <c r="E110" s="25">
        <f>F110+G110+H110+I110+J110+K110+L110+M110+N110+O110+P110+Q110</f>
        <v>0</v>
      </c>
      <c r="F110" s="35">
        <v>0</v>
      </c>
      <c r="G110" s="35">
        <v>0</v>
      </c>
      <c r="H110" s="36">
        <v>0</v>
      </c>
      <c r="I110" s="35">
        <v>0</v>
      </c>
      <c r="J110" s="35">
        <v>0</v>
      </c>
      <c r="K110" s="35">
        <v>0</v>
      </c>
      <c r="L110" s="35">
        <v>0</v>
      </c>
      <c r="M110" s="45">
        <v>0</v>
      </c>
      <c r="N110" s="35">
        <v>0</v>
      </c>
      <c r="O110" s="35">
        <v>0</v>
      </c>
      <c r="P110" s="35">
        <v>0</v>
      </c>
      <c r="Q110" s="35">
        <v>0</v>
      </c>
    </row>
    <row r="111" spans="1:17" s="3" customFormat="1" ht="32.25" customHeight="1" x14ac:dyDescent="0.25">
      <c r="A111" s="172" t="s">
        <v>34</v>
      </c>
      <c r="B111" s="173"/>
      <c r="C111" s="179"/>
      <c r="D111" s="17" t="s">
        <v>9</v>
      </c>
      <c r="E111" s="25">
        <f>E112+E113+E114+E115</f>
        <v>6422251741.2399988</v>
      </c>
      <c r="F111" s="24">
        <f t="shared" ref="F111:Q111" si="42">F112+F113+F114+F115</f>
        <v>617853722.60000002</v>
      </c>
      <c r="G111" s="24">
        <f t="shared" si="42"/>
        <v>699013666.31000006</v>
      </c>
      <c r="H111" s="29">
        <f t="shared" si="42"/>
        <v>748732246.52999997</v>
      </c>
      <c r="I111" s="24">
        <f t="shared" si="42"/>
        <v>781566054.05999994</v>
      </c>
      <c r="J111" s="24">
        <f t="shared" si="42"/>
        <v>817495635.99000001</v>
      </c>
      <c r="K111" s="24">
        <f t="shared" si="42"/>
        <v>815117205.25</v>
      </c>
      <c r="L111" s="24">
        <f t="shared" si="42"/>
        <v>874499940.10000002</v>
      </c>
      <c r="M111" s="42">
        <f t="shared" si="42"/>
        <v>834649659.67999995</v>
      </c>
      <c r="N111" s="24">
        <f t="shared" si="42"/>
        <v>58330902.68</v>
      </c>
      <c r="O111" s="24">
        <f t="shared" si="42"/>
        <v>58330902.68</v>
      </c>
      <c r="P111" s="24">
        <f t="shared" si="42"/>
        <v>58330902.68</v>
      </c>
      <c r="Q111" s="24">
        <f t="shared" si="42"/>
        <v>58330902.68</v>
      </c>
    </row>
    <row r="112" spans="1:17" s="3" customFormat="1" ht="32.25" customHeight="1" x14ac:dyDescent="0.25">
      <c r="A112" s="174"/>
      <c r="B112" s="175"/>
      <c r="C112" s="180"/>
      <c r="D112" s="18" t="s">
        <v>2</v>
      </c>
      <c r="E112" s="25">
        <f>F112+G112+H112+I112+J112+K112+L112+M112+N112+O112+P112+Q112</f>
        <v>63661337.780000001</v>
      </c>
      <c r="F112" s="37">
        <f>F102</f>
        <v>0</v>
      </c>
      <c r="G112" s="37">
        <f t="shared" ref="G112:Q112" si="43">G102</f>
        <v>5509237.7800000003</v>
      </c>
      <c r="H112" s="37">
        <f t="shared" si="43"/>
        <v>17996800</v>
      </c>
      <c r="I112" s="37">
        <f t="shared" si="43"/>
        <v>19468400</v>
      </c>
      <c r="J112" s="37">
        <f t="shared" si="43"/>
        <v>20686900</v>
      </c>
      <c r="K112" s="37">
        <f t="shared" si="43"/>
        <v>0</v>
      </c>
      <c r="L112" s="37">
        <f t="shared" si="43"/>
        <v>0</v>
      </c>
      <c r="M112" s="43">
        <f t="shared" si="43"/>
        <v>0</v>
      </c>
      <c r="N112" s="37">
        <f t="shared" si="43"/>
        <v>0</v>
      </c>
      <c r="O112" s="37">
        <f t="shared" si="43"/>
        <v>0</v>
      </c>
      <c r="P112" s="37">
        <f t="shared" si="43"/>
        <v>0</v>
      </c>
      <c r="Q112" s="37">
        <f t="shared" si="43"/>
        <v>0</v>
      </c>
    </row>
    <row r="113" spans="1:17" s="3" customFormat="1" ht="32.25" customHeight="1" x14ac:dyDescent="0.25">
      <c r="A113" s="174"/>
      <c r="B113" s="175"/>
      <c r="C113" s="180"/>
      <c r="D113" s="18" t="s">
        <v>3</v>
      </c>
      <c r="E113" s="25">
        <f>F113+G113+H113+I113+J113+K113+L113+M113+N113+O113+P113+Q113</f>
        <v>5269278313.0599995</v>
      </c>
      <c r="F113" s="37">
        <f>F103</f>
        <v>492520000</v>
      </c>
      <c r="G113" s="37">
        <f t="shared" ref="G113:Q113" si="44">G103</f>
        <v>554499907.06000006</v>
      </c>
      <c r="H113" s="37">
        <f t="shared" si="44"/>
        <v>585430130</v>
      </c>
      <c r="I113" s="37">
        <f t="shared" si="44"/>
        <v>627391000</v>
      </c>
      <c r="J113" s="37">
        <f t="shared" si="44"/>
        <v>684911776</v>
      </c>
      <c r="K113" s="37">
        <f t="shared" si="44"/>
        <v>734356400</v>
      </c>
      <c r="L113" s="37">
        <f t="shared" si="44"/>
        <v>813857100</v>
      </c>
      <c r="M113" s="43">
        <f t="shared" si="44"/>
        <v>776312000</v>
      </c>
      <c r="N113" s="37">
        <f t="shared" si="44"/>
        <v>0</v>
      </c>
      <c r="O113" s="37">
        <f t="shared" si="44"/>
        <v>0</v>
      </c>
      <c r="P113" s="37">
        <f t="shared" si="44"/>
        <v>0</v>
      </c>
      <c r="Q113" s="37">
        <f t="shared" si="44"/>
        <v>0</v>
      </c>
    </row>
    <row r="114" spans="1:17" s="3" customFormat="1" ht="32.25" customHeight="1" x14ac:dyDescent="0.25">
      <c r="A114" s="174"/>
      <c r="B114" s="175"/>
      <c r="C114" s="180"/>
      <c r="D114" s="18" t="s">
        <v>4</v>
      </c>
      <c r="E114" s="25">
        <f>F114+G114+H114+I114+J114+K114+L114+M114+N114+O114+P114+Q114</f>
        <v>1089312090.3999999</v>
      </c>
      <c r="F114" s="37">
        <f>F104</f>
        <v>125333722.59999999</v>
      </c>
      <c r="G114" s="37">
        <f t="shared" ref="G114:Q114" si="45">G104</f>
        <v>139004521.47</v>
      </c>
      <c r="H114" s="37">
        <f t="shared" si="45"/>
        <v>145305316.53</v>
      </c>
      <c r="I114" s="37">
        <f t="shared" si="45"/>
        <v>134706654.06</v>
      </c>
      <c r="J114" s="37">
        <f t="shared" si="45"/>
        <v>111896959.98999999</v>
      </c>
      <c r="K114" s="37">
        <f t="shared" si="45"/>
        <v>80760805.249999985</v>
      </c>
      <c r="L114" s="37">
        <f t="shared" si="45"/>
        <v>60642840.100000009</v>
      </c>
      <c r="M114" s="43">
        <f t="shared" si="45"/>
        <v>58337659.68</v>
      </c>
      <c r="N114" s="37">
        <f t="shared" si="45"/>
        <v>58330902.68</v>
      </c>
      <c r="O114" s="37">
        <f t="shared" si="45"/>
        <v>58330902.68</v>
      </c>
      <c r="P114" s="37">
        <f t="shared" si="45"/>
        <v>58330902.68</v>
      </c>
      <c r="Q114" s="37">
        <f t="shared" si="45"/>
        <v>58330902.68</v>
      </c>
    </row>
    <row r="115" spans="1:17" s="3" customFormat="1" ht="32.25" customHeight="1" x14ac:dyDescent="0.25">
      <c r="A115" s="176"/>
      <c r="B115" s="177"/>
      <c r="C115" s="181"/>
      <c r="D115" s="18" t="s">
        <v>5</v>
      </c>
      <c r="E115" s="25">
        <f>F115+G115+H115+I115+J115+K115+L115+M115+N115+O115+P115+Q115</f>
        <v>0</v>
      </c>
      <c r="F115" s="37">
        <f>F105</f>
        <v>0</v>
      </c>
      <c r="G115" s="37">
        <f t="shared" ref="G115:Q115" si="46">G105</f>
        <v>0</v>
      </c>
      <c r="H115" s="37">
        <f t="shared" si="46"/>
        <v>0</v>
      </c>
      <c r="I115" s="37">
        <f t="shared" si="46"/>
        <v>0</v>
      </c>
      <c r="J115" s="37">
        <f t="shared" si="46"/>
        <v>0</v>
      </c>
      <c r="K115" s="37">
        <f t="shared" si="46"/>
        <v>0</v>
      </c>
      <c r="L115" s="37">
        <f t="shared" si="46"/>
        <v>0</v>
      </c>
      <c r="M115" s="43">
        <f t="shared" si="46"/>
        <v>0</v>
      </c>
      <c r="N115" s="37">
        <f t="shared" si="46"/>
        <v>0</v>
      </c>
      <c r="O115" s="37">
        <f t="shared" si="46"/>
        <v>0</v>
      </c>
      <c r="P115" s="37">
        <f t="shared" si="46"/>
        <v>0</v>
      </c>
      <c r="Q115" s="37">
        <f t="shared" si="46"/>
        <v>0</v>
      </c>
    </row>
    <row r="116" spans="1:17" s="3" customFormat="1" ht="32.25" customHeight="1" x14ac:dyDescent="0.25">
      <c r="A116" s="182" t="s">
        <v>35</v>
      </c>
      <c r="B116" s="183"/>
      <c r="C116" s="11"/>
      <c r="D116" s="10"/>
      <c r="E116" s="24"/>
      <c r="F116" s="37"/>
      <c r="G116" s="37"/>
      <c r="H116" s="38"/>
      <c r="I116" s="37"/>
      <c r="J116" s="37"/>
      <c r="K116" s="37"/>
      <c r="L116" s="37"/>
      <c r="M116" s="43"/>
      <c r="N116" s="37"/>
      <c r="O116" s="37"/>
      <c r="P116" s="37"/>
      <c r="Q116" s="37"/>
    </row>
    <row r="117" spans="1:17" s="3" customFormat="1" ht="32.25" customHeight="1" x14ac:dyDescent="0.25">
      <c r="A117" s="172" t="s">
        <v>55</v>
      </c>
      <c r="B117" s="173"/>
      <c r="C117" s="178"/>
      <c r="D117" s="17" t="s">
        <v>9</v>
      </c>
      <c r="E117" s="25">
        <f>E118+E119+E120+E121</f>
        <v>6421149441.2399998</v>
      </c>
      <c r="F117" s="25">
        <f t="shared" ref="F117:Q117" si="47">F118+F119+F120+F121</f>
        <v>617853722.60000002</v>
      </c>
      <c r="G117" s="25">
        <f t="shared" si="47"/>
        <v>699013666.31000006</v>
      </c>
      <c r="H117" s="34">
        <f t="shared" si="47"/>
        <v>748732246.52999997</v>
      </c>
      <c r="I117" s="25">
        <f t="shared" si="47"/>
        <v>780463754.05999994</v>
      </c>
      <c r="J117" s="25">
        <f t="shared" si="47"/>
        <v>817495635.99000001</v>
      </c>
      <c r="K117" s="25">
        <f t="shared" si="47"/>
        <v>815117205.25</v>
      </c>
      <c r="L117" s="25">
        <f t="shared" si="47"/>
        <v>874499940.10000002</v>
      </c>
      <c r="M117" s="44">
        <f t="shared" si="47"/>
        <v>834649659.67999995</v>
      </c>
      <c r="N117" s="25">
        <f t="shared" si="47"/>
        <v>58330902.68</v>
      </c>
      <c r="O117" s="25">
        <f t="shared" si="47"/>
        <v>58330902.68</v>
      </c>
      <c r="P117" s="25">
        <f t="shared" si="47"/>
        <v>58330902.68</v>
      </c>
      <c r="Q117" s="25">
        <f t="shared" si="47"/>
        <v>58330902.68</v>
      </c>
    </row>
    <row r="118" spans="1:17" s="3" customFormat="1" ht="32.25" customHeight="1" x14ac:dyDescent="0.25">
      <c r="A118" s="174"/>
      <c r="B118" s="175"/>
      <c r="C118" s="178"/>
      <c r="D118" s="18" t="s">
        <v>2</v>
      </c>
      <c r="E118" s="25">
        <f>F118+G118+H118+I118+J118+K118+L118+M118+N118+O118+P118+Q118</f>
        <v>63661337.780000001</v>
      </c>
      <c r="F118" s="35">
        <f>F112</f>
        <v>0</v>
      </c>
      <c r="G118" s="35">
        <f t="shared" ref="G118:H118" si="48">G112</f>
        <v>5509237.7800000003</v>
      </c>
      <c r="H118" s="35">
        <f t="shared" si="48"/>
        <v>17996800</v>
      </c>
      <c r="I118" s="35">
        <f>I102-I123</f>
        <v>19468400</v>
      </c>
      <c r="J118" s="35">
        <f t="shared" ref="J118:Q118" si="49">J112</f>
        <v>20686900</v>
      </c>
      <c r="K118" s="35">
        <f t="shared" si="49"/>
        <v>0</v>
      </c>
      <c r="L118" s="35">
        <f t="shared" si="49"/>
        <v>0</v>
      </c>
      <c r="M118" s="45">
        <f t="shared" si="49"/>
        <v>0</v>
      </c>
      <c r="N118" s="35">
        <f t="shared" si="49"/>
        <v>0</v>
      </c>
      <c r="O118" s="35">
        <f t="shared" si="49"/>
        <v>0</v>
      </c>
      <c r="P118" s="35">
        <f t="shared" si="49"/>
        <v>0</v>
      </c>
      <c r="Q118" s="35">
        <f t="shared" si="49"/>
        <v>0</v>
      </c>
    </row>
    <row r="119" spans="1:17" s="3" customFormat="1" ht="32.25" customHeight="1" x14ac:dyDescent="0.25">
      <c r="A119" s="174"/>
      <c r="B119" s="175"/>
      <c r="C119" s="178"/>
      <c r="D119" s="18" t="s">
        <v>3</v>
      </c>
      <c r="E119" s="25">
        <f>F119+G119+H119+I119+J119+K119+L119+M119+N119+O119+P119+Q119</f>
        <v>5268698834.1800003</v>
      </c>
      <c r="F119" s="35">
        <f>F113</f>
        <v>492520000</v>
      </c>
      <c r="G119" s="35">
        <f t="shared" ref="G119:H119" si="50">G113</f>
        <v>554499907.06000006</v>
      </c>
      <c r="H119" s="35">
        <f t="shared" si="50"/>
        <v>585430130</v>
      </c>
      <c r="I119" s="35">
        <f>I103-I124</f>
        <v>626811521.12</v>
      </c>
      <c r="J119" s="35">
        <f t="shared" ref="J119:Q119" si="51">J113</f>
        <v>684911776</v>
      </c>
      <c r="K119" s="35">
        <f t="shared" si="51"/>
        <v>734356400</v>
      </c>
      <c r="L119" s="35">
        <f t="shared" si="51"/>
        <v>813857100</v>
      </c>
      <c r="M119" s="45">
        <f t="shared" si="51"/>
        <v>776312000</v>
      </c>
      <c r="N119" s="35">
        <f t="shared" si="51"/>
        <v>0</v>
      </c>
      <c r="O119" s="35">
        <f t="shared" si="51"/>
        <v>0</v>
      </c>
      <c r="P119" s="35">
        <f t="shared" si="51"/>
        <v>0</v>
      </c>
      <c r="Q119" s="35">
        <f t="shared" si="51"/>
        <v>0</v>
      </c>
    </row>
    <row r="120" spans="1:17" s="3" customFormat="1" ht="32.25" customHeight="1" x14ac:dyDescent="0.25">
      <c r="A120" s="174"/>
      <c r="B120" s="175"/>
      <c r="C120" s="178"/>
      <c r="D120" s="18" t="s">
        <v>4</v>
      </c>
      <c r="E120" s="25">
        <f>F120+G120+H120+I120+J120+K120+L120+M120+N120+O120+P120+Q120</f>
        <v>1088789269.2799997</v>
      </c>
      <c r="F120" s="35">
        <f>F114</f>
        <v>125333722.59999999</v>
      </c>
      <c r="G120" s="35">
        <f t="shared" ref="G120:H120" si="52">G114</f>
        <v>139004521.47</v>
      </c>
      <c r="H120" s="35">
        <f t="shared" si="52"/>
        <v>145305316.53</v>
      </c>
      <c r="I120" s="35">
        <f>I104-I125</f>
        <v>134183832.94</v>
      </c>
      <c r="J120" s="35">
        <f t="shared" ref="J120:Q120" si="53">J114</f>
        <v>111896959.98999999</v>
      </c>
      <c r="K120" s="35">
        <f t="shared" si="53"/>
        <v>80760805.249999985</v>
      </c>
      <c r="L120" s="35">
        <f t="shared" si="53"/>
        <v>60642840.100000009</v>
      </c>
      <c r="M120" s="45">
        <f t="shared" si="53"/>
        <v>58337659.68</v>
      </c>
      <c r="N120" s="35">
        <f t="shared" si="53"/>
        <v>58330902.68</v>
      </c>
      <c r="O120" s="35">
        <f t="shared" si="53"/>
        <v>58330902.68</v>
      </c>
      <c r="P120" s="35">
        <f t="shared" si="53"/>
        <v>58330902.68</v>
      </c>
      <c r="Q120" s="35">
        <f t="shared" si="53"/>
        <v>58330902.68</v>
      </c>
    </row>
    <row r="121" spans="1:17" s="3" customFormat="1" ht="32.25" customHeight="1" x14ac:dyDescent="0.25">
      <c r="A121" s="176"/>
      <c r="B121" s="177"/>
      <c r="C121" s="178"/>
      <c r="D121" s="18" t="s">
        <v>5</v>
      </c>
      <c r="E121" s="25">
        <f>F121+G121+H121+I121+J121+K121+L121+M121+N121+O121+P121+Q121</f>
        <v>0</v>
      </c>
      <c r="F121" s="35">
        <f>F115</f>
        <v>0</v>
      </c>
      <c r="G121" s="35">
        <f t="shared" ref="G121:H121" si="54">G115</f>
        <v>0</v>
      </c>
      <c r="H121" s="35">
        <f t="shared" si="54"/>
        <v>0</v>
      </c>
      <c r="I121" s="35">
        <v>0</v>
      </c>
      <c r="J121" s="35">
        <f t="shared" ref="J121:Q121" si="55">J115</f>
        <v>0</v>
      </c>
      <c r="K121" s="35">
        <f t="shared" si="55"/>
        <v>0</v>
      </c>
      <c r="L121" s="35">
        <f t="shared" si="55"/>
        <v>0</v>
      </c>
      <c r="M121" s="45">
        <f t="shared" si="55"/>
        <v>0</v>
      </c>
      <c r="N121" s="35">
        <f t="shared" si="55"/>
        <v>0</v>
      </c>
      <c r="O121" s="35">
        <f t="shared" si="55"/>
        <v>0</v>
      </c>
      <c r="P121" s="35">
        <f t="shared" si="55"/>
        <v>0</v>
      </c>
      <c r="Q121" s="35">
        <f t="shared" si="55"/>
        <v>0</v>
      </c>
    </row>
    <row r="122" spans="1:17" s="3" customFormat="1" ht="29.25" customHeight="1" x14ac:dyDescent="0.25">
      <c r="A122" s="172" t="s">
        <v>56</v>
      </c>
      <c r="B122" s="173"/>
      <c r="C122" s="178"/>
      <c r="D122" s="17" t="s">
        <v>9</v>
      </c>
      <c r="E122" s="25">
        <f>E123+E124+E125+E126</f>
        <v>1102300</v>
      </c>
      <c r="F122" s="25">
        <f t="shared" ref="F122:Q122" si="56">F123+F124+F125+F126</f>
        <v>0</v>
      </c>
      <c r="G122" s="25">
        <f t="shared" si="56"/>
        <v>0</v>
      </c>
      <c r="H122" s="34">
        <f t="shared" si="56"/>
        <v>0</v>
      </c>
      <c r="I122" s="25">
        <f t="shared" si="56"/>
        <v>1102300</v>
      </c>
      <c r="J122" s="25">
        <f t="shared" si="56"/>
        <v>0</v>
      </c>
      <c r="K122" s="25">
        <f t="shared" si="56"/>
        <v>0</v>
      </c>
      <c r="L122" s="25">
        <f t="shared" si="56"/>
        <v>0</v>
      </c>
      <c r="M122" s="44">
        <f t="shared" si="56"/>
        <v>0</v>
      </c>
      <c r="N122" s="25">
        <f t="shared" si="56"/>
        <v>0</v>
      </c>
      <c r="O122" s="25">
        <f t="shared" si="56"/>
        <v>0</v>
      </c>
      <c r="P122" s="25">
        <f t="shared" si="56"/>
        <v>0</v>
      </c>
      <c r="Q122" s="25">
        <f t="shared" si="56"/>
        <v>0</v>
      </c>
    </row>
    <row r="123" spans="1:17" s="3" customFormat="1" ht="32.25" customHeight="1" x14ac:dyDescent="0.25">
      <c r="A123" s="174"/>
      <c r="B123" s="175"/>
      <c r="C123" s="178"/>
      <c r="D123" s="18" t="s">
        <v>2</v>
      </c>
      <c r="E123" s="25">
        <f>F123+G123+H123+I123+J123+K123+L123+M123+N123+O123+P123+Q123</f>
        <v>0</v>
      </c>
      <c r="F123" s="35">
        <f t="shared" ref="F123:Q126" si="57">F25</f>
        <v>0</v>
      </c>
      <c r="G123" s="35">
        <f t="shared" si="57"/>
        <v>0</v>
      </c>
      <c r="H123" s="36">
        <f t="shared" si="57"/>
        <v>0</v>
      </c>
      <c r="I123" s="35">
        <f t="shared" si="57"/>
        <v>0</v>
      </c>
      <c r="J123" s="35">
        <f t="shared" si="57"/>
        <v>0</v>
      </c>
      <c r="K123" s="35">
        <f t="shared" si="57"/>
        <v>0</v>
      </c>
      <c r="L123" s="35">
        <f t="shared" si="57"/>
        <v>0</v>
      </c>
      <c r="M123" s="45">
        <f t="shared" si="57"/>
        <v>0</v>
      </c>
      <c r="N123" s="35">
        <f t="shared" si="57"/>
        <v>0</v>
      </c>
      <c r="O123" s="35">
        <f t="shared" si="57"/>
        <v>0</v>
      </c>
      <c r="P123" s="35">
        <f t="shared" si="57"/>
        <v>0</v>
      </c>
      <c r="Q123" s="35">
        <f t="shared" si="57"/>
        <v>0</v>
      </c>
    </row>
    <row r="124" spans="1:17" s="3" customFormat="1" ht="32.25" customHeight="1" x14ac:dyDescent="0.25">
      <c r="A124" s="174"/>
      <c r="B124" s="175"/>
      <c r="C124" s="178"/>
      <c r="D124" s="18" t="s">
        <v>3</v>
      </c>
      <c r="E124" s="25">
        <f>F124+G124+H124+I124+J124+K124+L124+M124+N124+O124+P124+Q124</f>
        <v>579478.88</v>
      </c>
      <c r="F124" s="35">
        <f t="shared" si="57"/>
        <v>0</v>
      </c>
      <c r="G124" s="35">
        <f t="shared" si="57"/>
        <v>0</v>
      </c>
      <c r="H124" s="36">
        <f t="shared" si="57"/>
        <v>0</v>
      </c>
      <c r="I124" s="35">
        <v>579478.88</v>
      </c>
      <c r="J124" s="35">
        <v>0</v>
      </c>
      <c r="K124" s="35">
        <v>0</v>
      </c>
      <c r="L124" s="35">
        <v>0</v>
      </c>
      <c r="M124" s="45">
        <v>0</v>
      </c>
      <c r="N124" s="35">
        <v>0</v>
      </c>
      <c r="O124" s="35">
        <v>0</v>
      </c>
      <c r="P124" s="35">
        <v>0</v>
      </c>
      <c r="Q124" s="35">
        <v>0</v>
      </c>
    </row>
    <row r="125" spans="1:17" s="3" customFormat="1" ht="32.25" customHeight="1" x14ac:dyDescent="0.25">
      <c r="A125" s="174"/>
      <c r="B125" s="175"/>
      <c r="C125" s="178"/>
      <c r="D125" s="18" t="s">
        <v>4</v>
      </c>
      <c r="E125" s="25">
        <f>F125+G125+H125+I125+J125+K125+L125+M125+N125+O125+P125+Q125</f>
        <v>522821.12</v>
      </c>
      <c r="F125" s="35">
        <v>0</v>
      </c>
      <c r="G125" s="35">
        <v>0</v>
      </c>
      <c r="H125" s="36">
        <v>0</v>
      </c>
      <c r="I125" s="35">
        <v>522821.12</v>
      </c>
      <c r="J125" s="35">
        <v>0</v>
      </c>
      <c r="K125" s="35">
        <v>0</v>
      </c>
      <c r="L125" s="35">
        <v>0</v>
      </c>
      <c r="M125" s="45">
        <v>0</v>
      </c>
      <c r="N125" s="35">
        <v>0</v>
      </c>
      <c r="O125" s="35">
        <v>0</v>
      </c>
      <c r="P125" s="35">
        <v>0</v>
      </c>
      <c r="Q125" s="35">
        <v>0</v>
      </c>
    </row>
    <row r="126" spans="1:17" s="3" customFormat="1" ht="32.25" customHeight="1" x14ac:dyDescent="0.25">
      <c r="A126" s="176"/>
      <c r="B126" s="177"/>
      <c r="C126" s="178"/>
      <c r="D126" s="18" t="s">
        <v>5</v>
      </c>
      <c r="E126" s="25">
        <f>F126+G126+H126+I126+J126+K126+L126+M126+N126+O126+P126+Q126</f>
        <v>0</v>
      </c>
      <c r="F126" s="35">
        <f t="shared" si="57"/>
        <v>0</v>
      </c>
      <c r="G126" s="35">
        <f t="shared" si="57"/>
        <v>0</v>
      </c>
      <c r="H126" s="36">
        <f t="shared" si="57"/>
        <v>0</v>
      </c>
      <c r="I126" s="35">
        <f t="shared" si="57"/>
        <v>0</v>
      </c>
      <c r="J126" s="35">
        <f t="shared" si="57"/>
        <v>0</v>
      </c>
      <c r="K126" s="35">
        <f t="shared" si="57"/>
        <v>0</v>
      </c>
      <c r="L126" s="35">
        <f t="shared" si="57"/>
        <v>0</v>
      </c>
      <c r="M126" s="45">
        <f t="shared" si="57"/>
        <v>0</v>
      </c>
      <c r="N126" s="35">
        <f t="shared" si="57"/>
        <v>0</v>
      </c>
      <c r="O126" s="35">
        <f t="shared" si="57"/>
        <v>0</v>
      </c>
      <c r="P126" s="35">
        <f t="shared" si="57"/>
        <v>0</v>
      </c>
      <c r="Q126" s="35">
        <f t="shared" si="57"/>
        <v>0</v>
      </c>
    </row>
    <row r="127" spans="1:17" s="3" customFormat="1" x14ac:dyDescent="0.25">
      <c r="H127" s="12"/>
      <c r="M127" s="46"/>
    </row>
    <row r="128" spans="1:17" s="3" customFormat="1" x14ac:dyDescent="0.25">
      <c r="H128" s="12"/>
      <c r="M128" s="46"/>
    </row>
  </sheetData>
  <mergeCells count="78">
    <mergeCell ref="A117:B121"/>
    <mergeCell ref="C117:C121"/>
    <mergeCell ref="A122:B126"/>
    <mergeCell ref="C122:C126"/>
    <mergeCell ref="A106:B110"/>
    <mergeCell ref="C106:C110"/>
    <mergeCell ref="A111:B115"/>
    <mergeCell ref="C111:C115"/>
    <mergeCell ref="A116:B116"/>
    <mergeCell ref="A70:A74"/>
    <mergeCell ref="B70:B74"/>
    <mergeCell ref="C70:C74"/>
    <mergeCell ref="A101:B105"/>
    <mergeCell ref="C101:C105"/>
    <mergeCell ref="A76:A80"/>
    <mergeCell ref="B76:B80"/>
    <mergeCell ref="C76:C80"/>
    <mergeCell ref="A75:Q75"/>
    <mergeCell ref="A86:A90"/>
    <mergeCell ref="B86:B90"/>
    <mergeCell ref="C86:C90"/>
    <mergeCell ref="B81:B85"/>
    <mergeCell ref="C81:C85"/>
    <mergeCell ref="A81:A85"/>
    <mergeCell ref="A91:A95"/>
    <mergeCell ref="A59:A63"/>
    <mergeCell ref="B59:B63"/>
    <mergeCell ref="C59:C63"/>
    <mergeCell ref="A64:Q64"/>
    <mergeCell ref="A65:A69"/>
    <mergeCell ref="B65:B69"/>
    <mergeCell ref="C65:C69"/>
    <mergeCell ref="A29:A33"/>
    <mergeCell ref="B29:B33"/>
    <mergeCell ref="C29:C33"/>
    <mergeCell ref="A34:A38"/>
    <mergeCell ref="B34:B38"/>
    <mergeCell ref="C34:C38"/>
    <mergeCell ref="A19:A23"/>
    <mergeCell ref="B19:B23"/>
    <mergeCell ref="C19:C23"/>
    <mergeCell ref="A24:A28"/>
    <mergeCell ref="B24:B28"/>
    <mergeCell ref="C24:C28"/>
    <mergeCell ref="A8:Q8"/>
    <mergeCell ref="A9:A13"/>
    <mergeCell ref="B9:B13"/>
    <mergeCell ref="C9:C13"/>
    <mergeCell ref="A14:A18"/>
    <mergeCell ref="B14:B18"/>
    <mergeCell ref="C14:C18"/>
    <mergeCell ref="M1:Q1"/>
    <mergeCell ref="P2:Q2"/>
    <mergeCell ref="A3:Q3"/>
    <mergeCell ref="A4:A6"/>
    <mergeCell ref="B4:B6"/>
    <mergeCell ref="C4:C6"/>
    <mergeCell ref="D4:D6"/>
    <mergeCell ref="E4:Q4"/>
    <mergeCell ref="E5:E6"/>
    <mergeCell ref="F5:Q5"/>
    <mergeCell ref="B39:B43"/>
    <mergeCell ref="B44:B48"/>
    <mergeCell ref="A39:A43"/>
    <mergeCell ref="A44:A48"/>
    <mergeCell ref="C39:C43"/>
    <mergeCell ref="C44:C48"/>
    <mergeCell ref="B91:B95"/>
    <mergeCell ref="C91:C95"/>
    <mergeCell ref="A96:A100"/>
    <mergeCell ref="B96:B100"/>
    <mergeCell ref="C96:C100"/>
    <mergeCell ref="A49:A53"/>
    <mergeCell ref="B49:B53"/>
    <mergeCell ref="C49:C53"/>
    <mergeCell ref="A54:A58"/>
    <mergeCell ref="B54:B58"/>
    <mergeCell ref="C54:C58"/>
  </mergeCells>
  <pageMargins left="1.1811023622047245" right="0.39370078740157483" top="0.78740157480314965" bottom="0.78740157480314965" header="0.31496062992125984" footer="0.31496062992125984"/>
  <pageSetup paperSize="9" scale="38" firstPageNumber="5" fitToHeight="5" orientation="landscape" useFirstPageNumber="1" verticalDpi="18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</vt:lpstr>
      <vt:lpstr>Таблица 2</vt:lpstr>
      <vt:lpstr>'Таблица 2'!Заголовки_для_печати</vt:lpstr>
      <vt:lpstr>'Таблица 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2023-10-31T04:53:06Z</dcterms:modified>
</cp:coreProperties>
</file>