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60" i="1" l="1"/>
  <c r="E59" i="1"/>
  <c r="E58" i="1"/>
  <c r="E57" i="1"/>
  <c r="E56" i="1"/>
  <c r="G43" i="1" l="1"/>
  <c r="G42" i="1"/>
  <c r="G41" i="1"/>
  <c r="G35" i="1"/>
  <c r="G30" i="1"/>
  <c r="G25" i="1"/>
  <c r="G20" i="1"/>
  <c r="G15" i="1"/>
  <c r="K40" i="1" l="1"/>
  <c r="J40" i="1"/>
  <c r="J43" i="1"/>
  <c r="J42" i="1"/>
  <c r="J41" i="1"/>
  <c r="I43" i="1"/>
  <c r="I42" i="1"/>
  <c r="I41" i="1"/>
  <c r="I40" i="1"/>
  <c r="E25" i="1"/>
  <c r="H43" i="1"/>
  <c r="H42" i="1"/>
  <c r="H41" i="1"/>
  <c r="H51" i="1"/>
  <c r="G40" i="1"/>
  <c r="E40" i="1" s="1"/>
  <c r="M40" i="1"/>
  <c r="N40" i="1"/>
  <c r="O40" i="1"/>
  <c r="P40" i="1"/>
  <c r="Q40" i="1"/>
  <c r="H40" i="1"/>
  <c r="K41" i="1"/>
  <c r="L41" i="1"/>
  <c r="L40" i="1" s="1"/>
  <c r="K42" i="1"/>
  <c r="L42" i="1"/>
  <c r="E43" i="1"/>
  <c r="K43" i="1"/>
  <c r="L43" i="1"/>
  <c r="F43" i="1"/>
  <c r="F42" i="1"/>
  <c r="F41" i="1"/>
  <c r="E44" i="1"/>
  <c r="E30" i="1"/>
  <c r="E29" i="1"/>
  <c r="E28" i="1"/>
  <c r="E27" i="1"/>
  <c r="E26" i="1"/>
  <c r="H25" i="1"/>
  <c r="I25" i="1"/>
  <c r="J25" i="1"/>
  <c r="K25" i="1"/>
  <c r="L25" i="1"/>
  <c r="M25" i="1"/>
  <c r="N25" i="1"/>
  <c r="O25" i="1"/>
  <c r="P25" i="1"/>
  <c r="Q25" i="1"/>
  <c r="E24" i="1"/>
  <c r="E23" i="1"/>
  <c r="E22" i="1"/>
  <c r="E21" i="1"/>
  <c r="E20" i="1"/>
  <c r="Q20" i="1"/>
  <c r="P20" i="1"/>
  <c r="O20" i="1"/>
  <c r="N20" i="1"/>
  <c r="M20" i="1"/>
  <c r="L20" i="1"/>
  <c r="K20" i="1"/>
  <c r="J20" i="1"/>
  <c r="I20" i="1"/>
  <c r="H20" i="1"/>
  <c r="F20" i="1"/>
  <c r="E19" i="1"/>
  <c r="E18" i="1"/>
  <c r="E17" i="1"/>
  <c r="E16" i="1"/>
  <c r="E15" i="1"/>
  <c r="Q15" i="1"/>
  <c r="P15" i="1"/>
  <c r="O15" i="1"/>
  <c r="N15" i="1"/>
  <c r="M15" i="1"/>
  <c r="L15" i="1"/>
  <c r="K15" i="1"/>
  <c r="J15" i="1"/>
  <c r="I15" i="1"/>
  <c r="H15" i="1"/>
  <c r="F15" i="1"/>
  <c r="E13" i="1"/>
  <c r="E12" i="1"/>
  <c r="E11" i="1"/>
  <c r="E10" i="1"/>
  <c r="H10" i="1"/>
  <c r="Q10" i="1"/>
  <c r="P10" i="1"/>
  <c r="O10" i="1"/>
  <c r="N10" i="1"/>
  <c r="M10" i="1"/>
  <c r="L10" i="1"/>
  <c r="K10" i="1"/>
  <c r="J10" i="1"/>
  <c r="I10" i="1"/>
  <c r="F10" i="1"/>
  <c r="E41" i="1" l="1"/>
  <c r="E42" i="1"/>
  <c r="F40" i="1"/>
  <c r="F56" i="1"/>
  <c r="F50" i="1" l="1"/>
  <c r="F61" i="1"/>
  <c r="H27" i="1" l="1"/>
  <c r="H26" i="1"/>
  <c r="H24" i="1"/>
  <c r="H23" i="1"/>
  <c r="H28" i="1" s="1"/>
  <c r="H13" i="1"/>
  <c r="H18" i="1" s="1"/>
  <c r="H12" i="1"/>
  <c r="H17" i="1" s="1"/>
  <c r="H11" i="1"/>
  <c r="H16" i="1" s="1"/>
  <c r="H53" i="1" l="1"/>
  <c r="H64" i="1" s="1"/>
  <c r="H52" i="1"/>
  <c r="H63" i="1" s="1"/>
  <c r="J28" i="1"/>
  <c r="H50" i="1" l="1"/>
  <c r="H62" i="1"/>
  <c r="H61" i="1" s="1"/>
  <c r="J18" i="1"/>
  <c r="I18" i="1"/>
  <c r="J16" i="1"/>
  <c r="I17" i="1"/>
  <c r="I16" i="1"/>
  <c r="J17" i="1" l="1"/>
  <c r="E65" i="1"/>
  <c r="E54" i="1"/>
  <c r="E35" i="1"/>
  <c r="E39" i="1"/>
  <c r="E38" i="1"/>
  <c r="E37" i="1"/>
  <c r="E36" i="1"/>
  <c r="J53" i="1"/>
  <c r="J52" i="1"/>
  <c r="J63" i="1" s="1"/>
  <c r="J51" i="1"/>
  <c r="J62" i="1" s="1"/>
  <c r="L18" i="1"/>
  <c r="L53" i="1" s="1"/>
  <c r="L64" i="1" s="1"/>
  <c r="K18" i="1"/>
  <c r="L17" i="1"/>
  <c r="K17" i="1"/>
  <c r="L16" i="1"/>
  <c r="K16" i="1"/>
  <c r="I27" i="1"/>
  <c r="I28" i="1"/>
  <c r="I26" i="1"/>
  <c r="I24" i="1"/>
  <c r="K51" i="1" l="1"/>
  <c r="K62" i="1" s="1"/>
  <c r="L51" i="1"/>
  <c r="L52" i="1"/>
  <c r="L63" i="1" s="1"/>
  <c r="K53" i="1"/>
  <c r="K64" i="1" s="1"/>
  <c r="K52" i="1"/>
  <c r="K63" i="1" s="1"/>
  <c r="J64" i="1"/>
  <c r="J61" i="1" s="1"/>
  <c r="J50" i="1"/>
  <c r="I52" i="1"/>
  <c r="K61" i="1" l="1"/>
  <c r="L50" i="1"/>
  <c r="L62" i="1"/>
  <c r="L61" i="1" s="1"/>
  <c r="K50" i="1"/>
  <c r="I53" i="1"/>
  <c r="E53" i="1" s="1"/>
  <c r="I51" i="1"/>
  <c r="E52" i="1"/>
  <c r="I63" i="1"/>
  <c r="E63" i="1" s="1"/>
  <c r="I64" i="1" l="1"/>
  <c r="E51" i="1"/>
  <c r="I62" i="1"/>
  <c r="E62" i="1" s="1"/>
  <c r="I50" i="1"/>
  <c r="E50" i="1" s="1"/>
  <c r="E64" i="1"/>
  <c r="I61" i="1" l="1"/>
  <c r="E61" i="1" s="1"/>
  <c r="F25" i="1" l="1"/>
</calcChain>
</file>

<file path=xl/sharedStrings.xml><?xml version="1.0" encoding="utf-8"?>
<sst xmlns="http://schemas.openxmlformats.org/spreadsheetml/2006/main" count="97" uniqueCount="41">
  <si>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</si>
  <si>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</si>
  <si>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</si>
  <si>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</si>
  <si>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</si>
  <si>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</si>
  <si>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</si>
  <si>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</si>
  <si>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</si>
  <si>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</si>
  <si>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</si>
  <si>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</si>
  <si>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</si>
  <si>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</si>
  <si>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</si>
  <si>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</si>
  <si>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</si>
  <si>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Благоустройство общественных территорий города Покачи &lt;1&gt;</t>
  </si>
  <si>
    <t>Отдел архитектуры и градостроительства, МУ "УКС", Управление жилищно-коммунального хозяйства, Муниципальное казенное учреждение "Управление материально-технического обеспечения"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</si>
  <si>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</si>
  <si>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</si>
  <si>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</si>
  <si>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</si>
  <si>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</si>
  <si>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Итого по мероприятию I</t>
  </si>
  <si>
    <t>Благоустройство дворовых территорий города Покачи &lt;2&gt;</t>
  </si>
  <si>
    <t>Отдел архитектуры и градостроительства, МУ "УКС", Управление жилищно-коммунального хозяйства</t>
  </si>
  <si>
    <t>Итого по мероприятию II</t>
  </si>
  <si>
    <t>Реализация проекта инициативного бюджетирования "Площадка для выгула собак" &lt;3&gt;</t>
  </si>
  <si>
    <t>Итого по мероприятию III</t>
  </si>
  <si>
    <t>Итого по программе:</t>
  </si>
  <si>
    <t>Инвестиции в объекты муниципальной собственности</t>
  </si>
  <si>
    <t>Прочие расходы</t>
  </si>
  <si>
    <t>В том числе:</t>
  </si>
  <si>
    <t>Соисполнитель 1 МУ "УКС" администрации города Покачи</t>
  </si>
  <si>
    <t>Соисполнитель 2 Управление жилищно-коммунального хозяйства администрации города Покачи</t>
  </si>
  <si>
    <t>Распределение финансовых ресурсов муниципальной программы "Формирование современной городской среды в муниципальном образовании город Покачи"</t>
  </si>
  <si>
    <t xml:space="preserve">Приложение к постановлению </t>
  </si>
  <si>
    <t xml:space="preserve"> № основного мероприятия</t>
  </si>
  <si>
    <t>Ответственный исполнитель "Отдел архитектуры и градостроительства администрации города Покачи"</t>
  </si>
  <si>
    <t>от 24.03.2022 №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</si>
</sst>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1" fillId="2" borderId="6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4" fontId="1" fillId="2" borderId="3" xfId="0" applyNumberFormat="1" applyFont="1" applyFill="1" applyBorder="1"/>
    <xf numFmtId="4" fontId="0" fillId="2" borderId="3" xfId="0" applyNumberFormat="1" applyFill="1" applyBorder="1"/>
    <xf numFmtId="4" fontId="1" fillId="2" borderId="12" xfId="0" applyNumberFormat="1" applyFont="1" applyFill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abSelected="1" workbookViewId="0">
      <selection activeCell="P8" sqref="P8"/>
    </sheetView>
  </sheetViews>
  <sheetFormatPr defaultRowHeight="15" x14ac:dyDescent="0.25"/>
  <cols>
    <col min="1" max="1" width="6.85546875" style="1" customWidth="1"/>
    <col min="2" max="2" width="25" style="1" customWidth="1"/>
    <col min="3" max="3" width="41" style="1" customWidth="1"/>
    <col min="4" max="4" width="27.7109375" style="1" customWidth="1"/>
    <col min="5" max="5" width="13.7109375" style="1" bestFit="1" customWidth="1"/>
    <col min="6" max="6" width="15.28515625" style="1" customWidth="1"/>
    <col min="7" max="8" width="17.5703125" style="1" customWidth="1"/>
    <col min="9" max="9" width="12.5703125" style="1" bestFit="1" customWidth="1"/>
    <col min="10" max="10" width="15.42578125" style="1" customWidth="1"/>
    <col min="11" max="11" width="14.42578125" style="1" customWidth="1"/>
    <col min="12" max="12" width="11.5703125" style="1" bestFit="1" customWidth="1"/>
    <col min="13" max="17" width="9.5703125" style="1" bestFit="1" customWidth="1"/>
    <col min="18" max="16384" width="9.140625" style="1"/>
  </cols>
  <sheetData>
    <row r="1" spans="1:17" s="11" customFormat="1" x14ac:dyDescent="0.25">
      <c r="A1" s="37">
        <v>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x14ac:dyDescent="0.25">
      <c r="P2" s="38" t="s">
        <v>37</v>
      </c>
      <c r="Q2" s="38"/>
    </row>
    <row r="3" spans="1:17" x14ac:dyDescent="0.25">
      <c r="P3" s="38" t="s">
        <v>40</v>
      </c>
      <c r="Q3" s="38"/>
    </row>
    <row r="4" spans="1:17" x14ac:dyDescent="0.25">
      <c r="A4" s="37" t="s">
        <v>36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ht="15.75" thickBot="1" x14ac:dyDescent="0.3"/>
    <row r="6" spans="1:17" ht="15.75" thickBot="1" x14ac:dyDescent="0.3">
      <c r="A6" s="14" t="s">
        <v>38</v>
      </c>
      <c r="B6" s="14" t="s">
        <v>0</v>
      </c>
      <c r="C6" s="14" t="s">
        <v>1</v>
      </c>
      <c r="D6" s="14" t="s">
        <v>2</v>
      </c>
      <c r="E6" s="12" t="s">
        <v>3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ht="15.75" thickBot="1" x14ac:dyDescent="0.3">
      <c r="A7" s="21"/>
      <c r="B7" s="21"/>
      <c r="C7" s="21"/>
      <c r="D7" s="21"/>
      <c r="E7" s="14" t="s">
        <v>4</v>
      </c>
      <c r="F7" s="1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t="80.25" customHeight="1" thickBot="1" x14ac:dyDescent="0.3">
      <c r="A8" s="15"/>
      <c r="B8" s="15"/>
      <c r="C8" s="15"/>
      <c r="D8" s="15"/>
      <c r="E8" s="15"/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5" t="s">
        <v>13</v>
      </c>
      <c r="O8" s="5" t="s">
        <v>14</v>
      </c>
      <c r="P8" s="5" t="s">
        <v>15</v>
      </c>
      <c r="Q8" s="5" t="s">
        <v>16</v>
      </c>
    </row>
    <row r="9" spans="1:17" ht="15.75" thickBot="1" x14ac:dyDescent="0.3">
      <c r="A9" s="6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ht="15.75" thickBot="1" x14ac:dyDescent="0.3">
      <c r="A10" s="14">
        <v>1</v>
      </c>
      <c r="B10" s="18" t="s">
        <v>17</v>
      </c>
      <c r="C10" s="18" t="s">
        <v>18</v>
      </c>
      <c r="D10" s="7" t="s">
        <v>19</v>
      </c>
      <c r="E10" s="4">
        <f>SUM(F10:Q10)</f>
        <v>188493674.13</v>
      </c>
      <c r="F10" s="4">
        <f>SUM(F11:F14)</f>
        <v>2000000</v>
      </c>
      <c r="G10" s="4">
        <v>70935391.379999995</v>
      </c>
      <c r="H10" s="4">
        <f>SUM(H11:H14)</f>
        <v>85548171.640000001</v>
      </c>
      <c r="I10" s="4">
        <f t="shared" ref="I10:Q10" si="0">SUM(I11:I14)</f>
        <v>9646111.1099999994</v>
      </c>
      <c r="J10" s="4">
        <f t="shared" si="0"/>
        <v>9646111.1099999994</v>
      </c>
      <c r="K10" s="4">
        <f t="shared" si="0"/>
        <v>10717888.890000001</v>
      </c>
      <c r="L10" s="4">
        <f t="shared" si="0"/>
        <v>0</v>
      </c>
      <c r="M10" s="4">
        <f t="shared" si="0"/>
        <v>0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0</v>
      </c>
    </row>
    <row r="11" spans="1:17" ht="15.75" thickBot="1" x14ac:dyDescent="0.3">
      <c r="A11" s="21"/>
      <c r="B11" s="19"/>
      <c r="C11" s="19"/>
      <c r="D11" s="7" t="s">
        <v>20</v>
      </c>
      <c r="E11" s="4">
        <f>SUM(F11:Q11)</f>
        <v>67723600</v>
      </c>
      <c r="F11" s="4">
        <v>0</v>
      </c>
      <c r="G11" s="4">
        <v>3782900</v>
      </c>
      <c r="H11" s="4">
        <f>50000000+3407100</f>
        <v>53407100</v>
      </c>
      <c r="I11" s="4">
        <v>3385800</v>
      </c>
      <c r="J11" s="4">
        <v>3385800</v>
      </c>
      <c r="K11" s="4">
        <v>3762000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</row>
    <row r="12" spans="1:17" ht="36" customHeight="1" thickBot="1" x14ac:dyDescent="0.3">
      <c r="A12" s="21"/>
      <c r="B12" s="19"/>
      <c r="C12" s="19"/>
      <c r="D12" s="7" t="s">
        <v>21</v>
      </c>
      <c r="E12" s="4">
        <f>SUM(F12:Q12)</f>
        <v>48146997.439999998</v>
      </c>
      <c r="F12" s="4">
        <v>0</v>
      </c>
      <c r="G12" s="4">
        <v>5916843.5899999999</v>
      </c>
      <c r="H12" s="4">
        <f>5329053.85+20425600</f>
        <v>25754653.850000001</v>
      </c>
      <c r="I12" s="4">
        <v>5295700</v>
      </c>
      <c r="J12" s="4">
        <v>5295700</v>
      </c>
      <c r="K12" s="4">
        <v>5884100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</row>
    <row r="13" spans="1:17" ht="15.75" thickBot="1" x14ac:dyDescent="0.3">
      <c r="A13" s="21"/>
      <c r="B13" s="19"/>
      <c r="C13" s="19"/>
      <c r="D13" s="7" t="s">
        <v>22</v>
      </c>
      <c r="E13" s="4">
        <f>SUM(F13:Q13)</f>
        <v>72623076.689999998</v>
      </c>
      <c r="F13" s="4">
        <v>2000000</v>
      </c>
      <c r="G13" s="4">
        <v>61235647.789999999</v>
      </c>
      <c r="H13" s="4">
        <f>1404923.81+970683.77+1741299.1+2269511.11</f>
        <v>6386417.79</v>
      </c>
      <c r="I13" s="4">
        <v>964611.11</v>
      </c>
      <c r="J13" s="4">
        <v>964611.11</v>
      </c>
      <c r="K13" s="4">
        <v>1071788.8899999999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</row>
    <row r="14" spans="1:17" ht="30.75" thickBot="1" x14ac:dyDescent="0.3">
      <c r="A14" s="15"/>
      <c r="B14" s="20"/>
      <c r="C14" s="20"/>
      <c r="D14" s="7" t="s">
        <v>23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ht="15.75" thickBot="1" x14ac:dyDescent="0.3">
      <c r="A15" s="14"/>
      <c r="B15" s="18" t="s">
        <v>24</v>
      </c>
      <c r="C15" s="18"/>
      <c r="D15" s="7" t="s">
        <v>19</v>
      </c>
      <c r="E15" s="4">
        <f>SUM(F15:Q15)</f>
        <v>188493674.13</v>
      </c>
      <c r="F15" s="4">
        <f>SUM(F16:F18:F19)</f>
        <v>2000000</v>
      </c>
      <c r="G15" s="4">
        <f>SUM(G16:G19)</f>
        <v>70935391.379999995</v>
      </c>
      <c r="H15" s="4">
        <f>SUM(H16:H18:H19)</f>
        <v>85548171.640000001</v>
      </c>
      <c r="I15" s="4">
        <f>SUM(I16:I18:I19)</f>
        <v>9646111.1099999994</v>
      </c>
      <c r="J15" s="4">
        <f>SUM(J16:J18:J19)</f>
        <v>9646111.1099999994</v>
      </c>
      <c r="K15" s="4">
        <f>SUM(K16:K18:K19)</f>
        <v>10717888.890000001</v>
      </c>
      <c r="L15" s="4">
        <f>SUM(L16:L18:L19)</f>
        <v>0</v>
      </c>
      <c r="M15" s="4">
        <f>SUM(M16:M18:M19)</f>
        <v>0</v>
      </c>
      <c r="N15" s="4">
        <f>SUM(N16:N18:N19)</f>
        <v>0</v>
      </c>
      <c r="O15" s="4">
        <f>SUM(O16:O18:O19)</f>
        <v>0</v>
      </c>
      <c r="P15" s="4">
        <f>SUM(P16:P18:P19)</f>
        <v>0</v>
      </c>
      <c r="Q15" s="4">
        <f>SUM(Q16:Q18:Q19)</f>
        <v>0</v>
      </c>
    </row>
    <row r="16" spans="1:17" ht="15.75" thickBot="1" x14ac:dyDescent="0.3">
      <c r="A16" s="21"/>
      <c r="B16" s="19"/>
      <c r="C16" s="19"/>
      <c r="D16" s="7" t="s">
        <v>20</v>
      </c>
      <c r="E16" s="4">
        <f>SUM(F16:Q16)</f>
        <v>67723600</v>
      </c>
      <c r="F16" s="4">
        <v>0</v>
      </c>
      <c r="G16" s="4">
        <v>3782900</v>
      </c>
      <c r="H16" s="4">
        <f t="shared" ref="H16:J18" si="1">H11</f>
        <v>53407100</v>
      </c>
      <c r="I16" s="4">
        <f t="shared" si="1"/>
        <v>3385800</v>
      </c>
      <c r="J16" s="4">
        <f t="shared" si="1"/>
        <v>3385800</v>
      </c>
      <c r="K16" s="4">
        <f t="shared" ref="K16:L16" si="2">K11</f>
        <v>3762000</v>
      </c>
      <c r="L16" s="4">
        <f t="shared" si="2"/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ht="15.75" thickBot="1" x14ac:dyDescent="0.3">
      <c r="A17" s="21"/>
      <c r="B17" s="19"/>
      <c r="C17" s="19"/>
      <c r="D17" s="7" t="s">
        <v>21</v>
      </c>
      <c r="E17" s="4">
        <f t="shared" ref="E17:E19" si="3">SUM(F17:Q17)</f>
        <v>48146997.439999998</v>
      </c>
      <c r="F17" s="4">
        <v>0</v>
      </c>
      <c r="G17" s="4">
        <v>5916843.5899999999</v>
      </c>
      <c r="H17" s="4">
        <f t="shared" si="1"/>
        <v>25754653.850000001</v>
      </c>
      <c r="I17" s="4">
        <f t="shared" si="1"/>
        <v>5295700</v>
      </c>
      <c r="J17" s="4">
        <f t="shared" si="1"/>
        <v>5295700</v>
      </c>
      <c r="K17" s="4">
        <f t="shared" ref="K17:L17" si="4">K12</f>
        <v>5884100</v>
      </c>
      <c r="L17" s="4">
        <f t="shared" si="4"/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7" ht="15.75" thickBot="1" x14ac:dyDescent="0.3">
      <c r="A18" s="21"/>
      <c r="B18" s="19"/>
      <c r="C18" s="19"/>
      <c r="D18" s="7" t="s">
        <v>22</v>
      </c>
      <c r="E18" s="4">
        <f t="shared" si="3"/>
        <v>72623076.689999998</v>
      </c>
      <c r="F18" s="4">
        <v>2000000</v>
      </c>
      <c r="G18" s="4">
        <v>61235647.789999999</v>
      </c>
      <c r="H18" s="4">
        <f t="shared" si="1"/>
        <v>6386417.79</v>
      </c>
      <c r="I18" s="4">
        <f t="shared" si="1"/>
        <v>964611.11</v>
      </c>
      <c r="J18" s="10">
        <f t="shared" si="1"/>
        <v>964611.11</v>
      </c>
      <c r="K18" s="4">
        <f t="shared" ref="K18:L18" si="5">K13</f>
        <v>1071788.8899999999</v>
      </c>
      <c r="L18" s="4">
        <f t="shared" si="5"/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30.75" thickBot="1" x14ac:dyDescent="0.3">
      <c r="A19" s="15"/>
      <c r="B19" s="20"/>
      <c r="C19" s="20"/>
      <c r="D19" s="7" t="s">
        <v>23</v>
      </c>
      <c r="E19" s="4">
        <f t="shared" si="3"/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</row>
    <row r="20" spans="1:17" ht="15.75" thickBot="1" x14ac:dyDescent="0.3">
      <c r="A20" s="14">
        <v>2</v>
      </c>
      <c r="B20" s="18" t="s">
        <v>25</v>
      </c>
      <c r="C20" s="18" t="s">
        <v>26</v>
      </c>
      <c r="D20" s="7" t="s">
        <v>19</v>
      </c>
      <c r="E20" s="4">
        <f>SUM(F20:Q20)</f>
        <v>48977630.640000001</v>
      </c>
      <c r="F20" s="4">
        <f>SUM(F21:F24)</f>
        <v>6693378.6699999999</v>
      </c>
      <c r="G20" s="4">
        <f t="shared" ref="G20" si="6">SUM(G21:G24)</f>
        <v>25174217.039999999</v>
      </c>
      <c r="H20" s="4">
        <f t="shared" ref="H20:Q20" si="7">SUM(H21:H24)</f>
        <v>11110034.93</v>
      </c>
      <c r="I20" s="4">
        <f t="shared" si="7"/>
        <v>6000000</v>
      </c>
      <c r="J20" s="4">
        <f t="shared" si="7"/>
        <v>0</v>
      </c>
      <c r="K20" s="4">
        <f t="shared" si="7"/>
        <v>0</v>
      </c>
      <c r="L20" s="4">
        <f t="shared" si="7"/>
        <v>0</v>
      </c>
      <c r="M20" s="4">
        <f t="shared" si="7"/>
        <v>0</v>
      </c>
      <c r="N20" s="4">
        <f t="shared" si="7"/>
        <v>0</v>
      </c>
      <c r="O20" s="4">
        <f t="shared" si="7"/>
        <v>0</v>
      </c>
      <c r="P20" s="4">
        <f t="shared" si="7"/>
        <v>0</v>
      </c>
      <c r="Q20" s="4">
        <f t="shared" si="7"/>
        <v>0</v>
      </c>
    </row>
    <row r="21" spans="1:17" ht="15.75" thickBot="1" x14ac:dyDescent="0.3">
      <c r="A21" s="21"/>
      <c r="B21" s="19"/>
      <c r="C21" s="19"/>
      <c r="D21" s="7" t="s">
        <v>20</v>
      </c>
      <c r="E21" s="4">
        <f t="shared" ref="E21:E24" si="8">SUM(F21:Q21)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ht="15.75" thickBot="1" x14ac:dyDescent="0.3">
      <c r="A22" s="21"/>
      <c r="B22" s="19"/>
      <c r="C22" s="19"/>
      <c r="D22" s="7" t="s">
        <v>21</v>
      </c>
      <c r="E22" s="4">
        <f t="shared" si="8"/>
        <v>11804357.4</v>
      </c>
      <c r="F22" s="4">
        <v>2258657.4</v>
      </c>
      <c r="G22" s="4">
        <v>0</v>
      </c>
      <c r="H22" s="4">
        <v>9545700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7" ht="15.75" thickBot="1" x14ac:dyDescent="0.3">
      <c r="A23" s="21"/>
      <c r="B23" s="19"/>
      <c r="C23" s="19"/>
      <c r="D23" s="7" t="s">
        <v>22</v>
      </c>
      <c r="E23" s="4">
        <f t="shared" si="8"/>
        <v>37173273.239999995</v>
      </c>
      <c r="F23" s="4">
        <v>4434721.2699999996</v>
      </c>
      <c r="G23" s="4">
        <v>25174217.039999999</v>
      </c>
      <c r="H23" s="4">
        <f>203701.6+1060633.33+300000</f>
        <v>1564334.9300000002</v>
      </c>
      <c r="I23" s="4">
        <v>6000000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ht="30.75" thickBot="1" x14ac:dyDescent="0.3">
      <c r="A24" s="15"/>
      <c r="B24" s="20"/>
      <c r="C24" s="20"/>
      <c r="D24" s="7" t="s">
        <v>23</v>
      </c>
      <c r="E24" s="4">
        <f t="shared" si="8"/>
        <v>0</v>
      </c>
      <c r="F24" s="4">
        <v>0</v>
      </c>
      <c r="G24" s="4">
        <v>0</v>
      </c>
      <c r="H24" s="4">
        <f>H29</f>
        <v>0</v>
      </c>
      <c r="I24" s="4">
        <f>I29</f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</row>
    <row r="25" spans="1:17" ht="15.75" thickBot="1" x14ac:dyDescent="0.3">
      <c r="A25" s="14"/>
      <c r="B25" s="18" t="s">
        <v>27</v>
      </c>
      <c r="C25" s="18"/>
      <c r="D25" s="7" t="s">
        <v>19</v>
      </c>
      <c r="E25" s="4">
        <f>SUM(F25:Q25)</f>
        <v>48977630.640000001</v>
      </c>
      <c r="F25" s="4">
        <f>SUM(F26:F29)</f>
        <v>6693378.6699999999</v>
      </c>
      <c r="G25" s="4">
        <f t="shared" ref="G25" si="9">SUM(G26:G29)</f>
        <v>25174217.039999999</v>
      </c>
      <c r="H25" s="4">
        <f t="shared" ref="H25:Q25" si="10">SUM(H26:H29)</f>
        <v>11110034.93</v>
      </c>
      <c r="I25" s="4">
        <f t="shared" si="10"/>
        <v>6000000</v>
      </c>
      <c r="J25" s="4">
        <f t="shared" si="10"/>
        <v>0</v>
      </c>
      <c r="K25" s="4">
        <f t="shared" si="10"/>
        <v>0</v>
      </c>
      <c r="L25" s="4">
        <f t="shared" si="10"/>
        <v>0</v>
      </c>
      <c r="M25" s="4">
        <f t="shared" si="10"/>
        <v>0</v>
      </c>
      <c r="N25" s="4">
        <f t="shared" si="10"/>
        <v>0</v>
      </c>
      <c r="O25" s="4">
        <f t="shared" si="10"/>
        <v>0</v>
      </c>
      <c r="P25" s="4">
        <f t="shared" si="10"/>
        <v>0</v>
      </c>
      <c r="Q25" s="4">
        <f t="shared" si="10"/>
        <v>0</v>
      </c>
    </row>
    <row r="26" spans="1:17" ht="15.75" thickBot="1" x14ac:dyDescent="0.3">
      <c r="A26" s="21"/>
      <c r="B26" s="19"/>
      <c r="C26" s="19"/>
      <c r="D26" s="7" t="s">
        <v>20</v>
      </c>
      <c r="E26" s="4">
        <f t="shared" ref="E26:E29" si="11">SUM(F26:Q26)</f>
        <v>0</v>
      </c>
      <c r="F26" s="4">
        <v>0</v>
      </c>
      <c r="G26" s="4">
        <v>0</v>
      </c>
      <c r="H26" s="8">
        <f t="shared" ref="H26:I28" si="12">H21</f>
        <v>0</v>
      </c>
      <c r="I26" s="8">
        <f t="shared" si="12"/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ht="15.75" thickBot="1" x14ac:dyDescent="0.3">
      <c r="A27" s="21"/>
      <c r="B27" s="19"/>
      <c r="C27" s="19"/>
      <c r="D27" s="7" t="s">
        <v>21</v>
      </c>
      <c r="E27" s="4">
        <f t="shared" si="11"/>
        <v>11804357.4</v>
      </c>
      <c r="F27" s="4">
        <v>2258657.4</v>
      </c>
      <c r="G27" s="4">
        <v>0</v>
      </c>
      <c r="H27" s="8">
        <f t="shared" si="12"/>
        <v>9545700</v>
      </c>
      <c r="I27" s="8">
        <f t="shared" si="12"/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15.75" thickBot="1" x14ac:dyDescent="0.3">
      <c r="A28" s="21"/>
      <c r="B28" s="19"/>
      <c r="C28" s="19"/>
      <c r="D28" s="7" t="s">
        <v>22</v>
      </c>
      <c r="E28" s="4">
        <f t="shared" si="11"/>
        <v>37173273.239999995</v>
      </c>
      <c r="F28" s="4">
        <v>4434721.2699999996</v>
      </c>
      <c r="G28" s="4">
        <v>25174217.039999999</v>
      </c>
      <c r="H28" s="8">
        <f t="shared" si="12"/>
        <v>1564334.9300000002</v>
      </c>
      <c r="I28" s="8">
        <f t="shared" si="12"/>
        <v>6000000</v>
      </c>
      <c r="J28" s="8">
        <f>J23</f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</row>
    <row r="29" spans="1:17" ht="30.75" thickBot="1" x14ac:dyDescent="0.3">
      <c r="A29" s="15"/>
      <c r="B29" s="20"/>
      <c r="C29" s="20"/>
      <c r="D29" s="7" t="s">
        <v>23</v>
      </c>
      <c r="E29" s="4">
        <f t="shared" si="11"/>
        <v>0</v>
      </c>
      <c r="F29" s="4">
        <v>0</v>
      </c>
      <c r="G29" s="4">
        <v>0</v>
      </c>
      <c r="H29" s="8">
        <v>0</v>
      </c>
      <c r="I29" s="8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</row>
    <row r="30" spans="1:17" ht="15.75" thickBot="1" x14ac:dyDescent="0.3">
      <c r="A30" s="14">
        <v>3</v>
      </c>
      <c r="B30" s="18" t="s">
        <v>28</v>
      </c>
      <c r="C30" s="18" t="s">
        <v>26</v>
      </c>
      <c r="D30" s="7" t="s">
        <v>19</v>
      </c>
      <c r="E30" s="4">
        <f>SUM(F30:Q30)</f>
        <v>500000</v>
      </c>
      <c r="F30" s="4">
        <v>0</v>
      </c>
      <c r="G30" s="4">
        <f>SUM(G31:G34)</f>
        <v>500000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15.75" thickBot="1" x14ac:dyDescent="0.3">
      <c r="A31" s="21"/>
      <c r="B31" s="19"/>
      <c r="C31" s="19"/>
      <c r="D31" s="7" t="s">
        <v>20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ht="15.75" thickBot="1" x14ac:dyDescent="0.3">
      <c r="A32" s="21"/>
      <c r="B32" s="19"/>
      <c r="C32" s="19"/>
      <c r="D32" s="7" t="s">
        <v>21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</row>
    <row r="33" spans="1:17" ht="15.75" thickBot="1" x14ac:dyDescent="0.3">
      <c r="A33" s="21"/>
      <c r="B33" s="19"/>
      <c r="C33" s="19"/>
      <c r="D33" s="7" t="s">
        <v>22</v>
      </c>
      <c r="E33" s="4">
        <v>500000</v>
      </c>
      <c r="F33" s="4">
        <v>0</v>
      </c>
      <c r="G33" s="4">
        <v>500000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ht="30.75" thickBot="1" x14ac:dyDescent="0.3">
      <c r="A34" s="15"/>
      <c r="B34" s="20"/>
      <c r="C34" s="20"/>
      <c r="D34" s="7" t="s">
        <v>23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</row>
    <row r="35" spans="1:17" ht="15.75" thickBot="1" x14ac:dyDescent="0.3">
      <c r="A35" s="14"/>
      <c r="B35" s="18" t="s">
        <v>29</v>
      </c>
      <c r="C35" s="18"/>
      <c r="D35" s="7" t="s">
        <v>19</v>
      </c>
      <c r="E35" s="4">
        <f>SUM(F35:L35)</f>
        <v>500000</v>
      </c>
      <c r="F35" s="4">
        <v>0</v>
      </c>
      <c r="G35" s="4">
        <f t="shared" ref="G35" si="13">SUM(G36:G39)</f>
        <v>500000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15.75" thickBot="1" x14ac:dyDescent="0.3">
      <c r="A36" s="21"/>
      <c r="B36" s="19"/>
      <c r="C36" s="19"/>
      <c r="D36" s="7" t="s">
        <v>20</v>
      </c>
      <c r="E36" s="4">
        <f>SUM(F36:L36)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ht="15.75" thickBot="1" x14ac:dyDescent="0.3">
      <c r="A37" s="21"/>
      <c r="B37" s="19"/>
      <c r="C37" s="19"/>
      <c r="D37" s="7" t="s">
        <v>21</v>
      </c>
      <c r="E37" s="9">
        <f t="shared" ref="E37:E39" si="14">SUM(F37:L37)</f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7" ht="15.75" thickBot="1" x14ac:dyDescent="0.3">
      <c r="A38" s="21"/>
      <c r="B38" s="19"/>
      <c r="C38" s="19"/>
      <c r="D38" s="7" t="s">
        <v>22</v>
      </c>
      <c r="E38" s="9">
        <f t="shared" si="14"/>
        <v>500000</v>
      </c>
      <c r="F38" s="4">
        <v>0</v>
      </c>
      <c r="G38" s="4">
        <v>500000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ht="30.75" thickBot="1" x14ac:dyDescent="0.3">
      <c r="A39" s="15"/>
      <c r="B39" s="20"/>
      <c r="C39" s="20"/>
      <c r="D39" s="7" t="s">
        <v>23</v>
      </c>
      <c r="E39" s="9">
        <f t="shared" si="14"/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</row>
    <row r="40" spans="1:17" ht="15.75" thickBot="1" x14ac:dyDescent="0.3">
      <c r="A40" s="31" t="s">
        <v>30</v>
      </c>
      <c r="B40" s="32"/>
      <c r="C40" s="18"/>
      <c r="D40" s="7" t="s">
        <v>19</v>
      </c>
      <c r="E40" s="4">
        <f>SUM(F40:Q40)</f>
        <v>237971304.76999998</v>
      </c>
      <c r="F40" s="4">
        <f>SUM(F41:F44)</f>
        <v>8693378.6699999999</v>
      </c>
      <c r="G40" s="4">
        <f t="shared" ref="G40:Q40" si="15">SUM(G41:G44)</f>
        <v>96609608.420000002</v>
      </c>
      <c r="H40" s="4">
        <f t="shared" si="15"/>
        <v>96658206.569999993</v>
      </c>
      <c r="I40" s="4">
        <f>SUM(I41:I44)</f>
        <v>15646111.109999999</v>
      </c>
      <c r="J40" s="4">
        <f>SUM(J41:J44)</f>
        <v>9646111.1099999994</v>
      </c>
      <c r="K40" s="4">
        <f>SUM(K41:K44)</f>
        <v>10717888.890000001</v>
      </c>
      <c r="L40" s="4">
        <f t="shared" si="15"/>
        <v>0</v>
      </c>
      <c r="M40" s="4">
        <f t="shared" si="15"/>
        <v>0</v>
      </c>
      <c r="N40" s="4">
        <f t="shared" si="15"/>
        <v>0</v>
      </c>
      <c r="O40" s="4">
        <f t="shared" si="15"/>
        <v>0</v>
      </c>
      <c r="P40" s="4">
        <f t="shared" si="15"/>
        <v>0</v>
      </c>
      <c r="Q40" s="4">
        <f t="shared" si="15"/>
        <v>0</v>
      </c>
    </row>
    <row r="41" spans="1:17" ht="15.75" thickBot="1" x14ac:dyDescent="0.3">
      <c r="A41" s="33"/>
      <c r="B41" s="34"/>
      <c r="C41" s="19"/>
      <c r="D41" s="7" t="s">
        <v>20</v>
      </c>
      <c r="E41" s="4">
        <f t="shared" ref="E41:E44" si="16">SUM(F41:Q41)</f>
        <v>67723600</v>
      </c>
      <c r="F41" s="4">
        <f>F16+F26+F36</f>
        <v>0</v>
      </c>
      <c r="G41" s="4">
        <f>G16+G26+G36</f>
        <v>3782900</v>
      </c>
      <c r="H41" s="4">
        <f>H16+H26+H36</f>
        <v>53407100</v>
      </c>
      <c r="I41" s="4">
        <f>I16+I26+I36</f>
        <v>3385800</v>
      </c>
      <c r="J41" s="4">
        <f>J16+J26+J36</f>
        <v>3385800</v>
      </c>
      <c r="K41" s="4">
        <f t="shared" ref="K41:L41" si="17">K16+K26+K36</f>
        <v>3762000</v>
      </c>
      <c r="L41" s="4">
        <f t="shared" si="17"/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ht="15.75" thickBot="1" x14ac:dyDescent="0.3">
      <c r="A42" s="33"/>
      <c r="B42" s="34"/>
      <c r="C42" s="19"/>
      <c r="D42" s="7" t="s">
        <v>21</v>
      </c>
      <c r="E42" s="4">
        <f t="shared" si="16"/>
        <v>59951354.840000004</v>
      </c>
      <c r="F42" s="4">
        <f>F12+F17+F27+F37</f>
        <v>2258657.4</v>
      </c>
      <c r="G42" s="4">
        <f>G17+G27+G37</f>
        <v>5916843.5899999999</v>
      </c>
      <c r="H42" s="4">
        <f>H17+H27+H37</f>
        <v>35300353.850000001</v>
      </c>
      <c r="I42" s="4">
        <f>I17+I27+I38</f>
        <v>5295700</v>
      </c>
      <c r="J42" s="4">
        <f>J17+J27+J37</f>
        <v>5295700</v>
      </c>
      <c r="K42" s="4">
        <f t="shared" ref="K42:L42" si="18">K17+K27+K37</f>
        <v>5884100</v>
      </c>
      <c r="L42" s="4">
        <f t="shared" si="18"/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15.75" thickBot="1" x14ac:dyDescent="0.3">
      <c r="A43" s="33"/>
      <c r="B43" s="34"/>
      <c r="C43" s="19"/>
      <c r="D43" s="7" t="s">
        <v>22</v>
      </c>
      <c r="E43" s="4">
        <f t="shared" si="16"/>
        <v>110296349.92999999</v>
      </c>
      <c r="F43" s="4">
        <f>F18+F28+F38</f>
        <v>6434721.2699999996</v>
      </c>
      <c r="G43" s="4">
        <f>G18+G28+G38</f>
        <v>86909864.829999998</v>
      </c>
      <c r="H43" s="4">
        <f>H13+H28+H38</f>
        <v>7950752.7200000007</v>
      </c>
      <c r="I43" s="4">
        <f>I18+I28+I38</f>
        <v>6964611.1100000003</v>
      </c>
      <c r="J43" s="4">
        <f>J13+J28+J38</f>
        <v>964611.11</v>
      </c>
      <c r="K43" s="4">
        <f t="shared" ref="K43:L43" si="19">K18+K28+K38</f>
        <v>1071788.8899999999</v>
      </c>
      <c r="L43" s="4">
        <f t="shared" si="19"/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30.75" thickBot="1" x14ac:dyDescent="0.3">
      <c r="A44" s="35"/>
      <c r="B44" s="36"/>
      <c r="C44" s="20"/>
      <c r="D44" s="7" t="s">
        <v>23</v>
      </c>
      <c r="E44" s="4">
        <f t="shared" si="16"/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</row>
    <row r="45" spans="1:17" ht="15.75" thickBot="1" x14ac:dyDescent="0.3">
      <c r="A45" s="31" t="s">
        <v>31</v>
      </c>
      <c r="B45" s="32"/>
      <c r="C45" s="18"/>
      <c r="D45" s="7" t="s">
        <v>19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15.75" thickBot="1" x14ac:dyDescent="0.3">
      <c r="A46" s="33"/>
      <c r="B46" s="34"/>
      <c r="C46" s="19"/>
      <c r="D46" s="7" t="s">
        <v>20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7" ht="15.75" thickBot="1" x14ac:dyDescent="0.3">
      <c r="A47" s="33"/>
      <c r="B47" s="34"/>
      <c r="C47" s="19"/>
      <c r="D47" s="7" t="s">
        <v>21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</row>
    <row r="48" spans="1:17" ht="15.75" thickBot="1" x14ac:dyDescent="0.3">
      <c r="A48" s="33"/>
      <c r="B48" s="34"/>
      <c r="C48" s="19"/>
      <c r="D48" s="7" t="s">
        <v>22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ht="30.75" thickBot="1" x14ac:dyDescent="0.3">
      <c r="A49" s="35"/>
      <c r="B49" s="36"/>
      <c r="C49" s="20"/>
      <c r="D49" s="7" t="s">
        <v>23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</row>
    <row r="50" spans="1:17" ht="15.75" thickBot="1" x14ac:dyDescent="0.3">
      <c r="A50" s="31" t="s">
        <v>32</v>
      </c>
      <c r="B50" s="32"/>
      <c r="C50" s="18"/>
      <c r="D50" s="7" t="s">
        <v>19</v>
      </c>
      <c r="E50" s="4">
        <f>SUM(F50:L50)</f>
        <v>237971304.76999998</v>
      </c>
      <c r="F50" s="4">
        <f>SUM(F51:F54)</f>
        <v>8693378.6699999999</v>
      </c>
      <c r="G50" s="4">
        <v>96609608.420000002</v>
      </c>
      <c r="H50" s="4">
        <f>SUM(H51:H53)</f>
        <v>96658206.569999993</v>
      </c>
      <c r="I50" s="4">
        <f>SUM(I51:I53)</f>
        <v>15646111.109999999</v>
      </c>
      <c r="J50" s="4">
        <f>SUM(J51:J54)</f>
        <v>9646111.1099999994</v>
      </c>
      <c r="K50" s="4">
        <f t="shared" ref="K50:L50" si="20">SUM(K51:K54)</f>
        <v>10717888.890000001</v>
      </c>
      <c r="L50" s="4">
        <f t="shared" si="20"/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</row>
    <row r="51" spans="1:17" ht="15.75" thickBot="1" x14ac:dyDescent="0.3">
      <c r="A51" s="33"/>
      <c r="B51" s="34"/>
      <c r="C51" s="19"/>
      <c r="D51" s="7" t="s">
        <v>20</v>
      </c>
      <c r="E51" s="4">
        <f>SUM(F51:L51)</f>
        <v>67723600</v>
      </c>
      <c r="F51" s="4">
        <v>0</v>
      </c>
      <c r="G51" s="4">
        <v>3782900</v>
      </c>
      <c r="H51" s="4">
        <f>H16+H26+H36</f>
        <v>53407100</v>
      </c>
      <c r="I51" s="4">
        <f t="shared" ref="I51:J53" si="21">I41</f>
        <v>3385800</v>
      </c>
      <c r="J51" s="4">
        <f t="shared" si="21"/>
        <v>3385800</v>
      </c>
      <c r="K51" s="8">
        <f t="shared" ref="K51:L51" si="22">K41</f>
        <v>3762000</v>
      </c>
      <c r="L51" s="8">
        <f t="shared" si="22"/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</row>
    <row r="52" spans="1:17" ht="15.75" thickBot="1" x14ac:dyDescent="0.3">
      <c r="A52" s="33"/>
      <c r="B52" s="34"/>
      <c r="C52" s="19"/>
      <c r="D52" s="7" t="s">
        <v>21</v>
      </c>
      <c r="E52" s="8">
        <f t="shared" ref="E52:E54" si="23">SUM(F52:L52)</f>
        <v>59951354.840000004</v>
      </c>
      <c r="F52" s="4">
        <v>2258657.4</v>
      </c>
      <c r="G52" s="4">
        <v>5916843.5899999999</v>
      </c>
      <c r="H52" s="4">
        <f t="shared" ref="H52:H53" si="24">H42</f>
        <v>35300353.850000001</v>
      </c>
      <c r="I52" s="4">
        <f t="shared" si="21"/>
        <v>5295700</v>
      </c>
      <c r="J52" s="4">
        <f t="shared" si="21"/>
        <v>5295700</v>
      </c>
      <c r="K52" s="8">
        <f t="shared" ref="K52:L52" si="25">K42</f>
        <v>5884100</v>
      </c>
      <c r="L52" s="8">
        <f t="shared" si="25"/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</row>
    <row r="53" spans="1:17" ht="15.75" thickBot="1" x14ac:dyDescent="0.3">
      <c r="A53" s="33"/>
      <c r="B53" s="34"/>
      <c r="C53" s="19"/>
      <c r="D53" s="7" t="s">
        <v>22</v>
      </c>
      <c r="E53" s="8">
        <f t="shared" si="23"/>
        <v>110296349.92999999</v>
      </c>
      <c r="F53" s="4">
        <v>6434721.2699999996</v>
      </c>
      <c r="G53" s="4">
        <v>86909864.829999998</v>
      </c>
      <c r="H53" s="4">
        <f t="shared" si="24"/>
        <v>7950752.7200000007</v>
      </c>
      <c r="I53" s="4">
        <f t="shared" si="21"/>
        <v>6964611.1100000003</v>
      </c>
      <c r="J53" s="4">
        <f t="shared" si="21"/>
        <v>964611.11</v>
      </c>
      <c r="K53" s="8">
        <f t="shared" ref="K53:L53" si="26">K43</f>
        <v>1071788.8899999999</v>
      </c>
      <c r="L53" s="8">
        <f t="shared" si="26"/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</row>
    <row r="54" spans="1:17" ht="30.75" thickBot="1" x14ac:dyDescent="0.3">
      <c r="A54" s="35"/>
      <c r="B54" s="36"/>
      <c r="C54" s="20"/>
      <c r="D54" s="7" t="s">
        <v>23</v>
      </c>
      <c r="E54" s="8">
        <f t="shared" si="23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8">
        <v>0</v>
      </c>
      <c r="L54" s="8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</row>
    <row r="55" spans="1:17" ht="15.75" thickBot="1" x14ac:dyDescent="0.3">
      <c r="A55" s="16" t="s">
        <v>33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1:17" ht="15.75" thickBot="1" x14ac:dyDescent="0.3">
      <c r="A56" s="22" t="s">
        <v>39</v>
      </c>
      <c r="B56" s="23"/>
      <c r="C56" s="28"/>
      <c r="D56" s="2" t="s">
        <v>19</v>
      </c>
      <c r="E56" s="3">
        <f>SUM(F56:Q56)</f>
        <v>2000000</v>
      </c>
      <c r="F56" s="3">
        <f>F59</f>
        <v>2000000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</row>
    <row r="57" spans="1:17" ht="15.75" thickBot="1" x14ac:dyDescent="0.3">
      <c r="A57" s="24"/>
      <c r="B57" s="25"/>
      <c r="C57" s="29"/>
      <c r="D57" s="2" t="s">
        <v>20</v>
      </c>
      <c r="E57" s="3">
        <f t="shared" ref="E57:E60" si="27">SUM(F57:Q57)</f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</row>
    <row r="58" spans="1:17" ht="15.75" thickBot="1" x14ac:dyDescent="0.3">
      <c r="A58" s="24"/>
      <c r="B58" s="25"/>
      <c r="C58" s="29"/>
      <c r="D58" s="2" t="s">
        <v>21</v>
      </c>
      <c r="E58" s="3">
        <f t="shared" si="27"/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</row>
    <row r="59" spans="1:17" ht="15.75" thickBot="1" x14ac:dyDescent="0.3">
      <c r="A59" s="24"/>
      <c r="B59" s="25"/>
      <c r="C59" s="29"/>
      <c r="D59" s="2" t="s">
        <v>22</v>
      </c>
      <c r="E59" s="3">
        <f t="shared" si="27"/>
        <v>2000000</v>
      </c>
      <c r="F59" s="3">
        <v>2000000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</row>
    <row r="60" spans="1:17" ht="30.75" thickBot="1" x14ac:dyDescent="0.3">
      <c r="A60" s="26"/>
      <c r="B60" s="27"/>
      <c r="C60" s="30"/>
      <c r="D60" s="2" t="s">
        <v>23</v>
      </c>
      <c r="E60" s="3">
        <f t="shared" si="27"/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</row>
    <row r="61" spans="1:17" ht="15.75" thickBot="1" x14ac:dyDescent="0.3">
      <c r="A61" s="31" t="s">
        <v>34</v>
      </c>
      <c r="B61" s="32"/>
      <c r="C61" s="18"/>
      <c r="D61" s="7" t="s">
        <v>19</v>
      </c>
      <c r="E61" s="4">
        <f>SUM(F61:L61)</f>
        <v>237971304.76999998</v>
      </c>
      <c r="F61" s="4">
        <f>SUM(F62:F65)</f>
        <v>8693378.6699999999</v>
      </c>
      <c r="G61" s="4">
        <v>96609608.420000002</v>
      </c>
      <c r="H61" s="4">
        <f>SUM(H62:H64)</f>
        <v>96658206.569999993</v>
      </c>
      <c r="I61" s="4">
        <f>SUM(I62:I64)</f>
        <v>15646111.109999999</v>
      </c>
      <c r="J61" s="4">
        <f t="shared" ref="J61:L61" si="28">SUM(J62:J64)</f>
        <v>9646111.1099999994</v>
      </c>
      <c r="K61" s="4">
        <f t="shared" si="28"/>
        <v>10717888.890000001</v>
      </c>
      <c r="L61" s="4">
        <f t="shared" si="28"/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15.75" thickBot="1" x14ac:dyDescent="0.3">
      <c r="A62" s="33"/>
      <c r="B62" s="34"/>
      <c r="C62" s="19"/>
      <c r="D62" s="7" t="s">
        <v>20</v>
      </c>
      <c r="E62" s="4">
        <f>SUM(F62:L62)</f>
        <v>67723600</v>
      </c>
      <c r="F62" s="4">
        <v>0</v>
      </c>
      <c r="G62" s="4">
        <v>3782900</v>
      </c>
      <c r="H62" s="4">
        <f t="shared" ref="H62:I64" si="29">H51</f>
        <v>53407100</v>
      </c>
      <c r="I62" s="4">
        <f t="shared" si="29"/>
        <v>3385800</v>
      </c>
      <c r="J62" s="4">
        <f t="shared" ref="J62:L62" si="30">J51</f>
        <v>3385800</v>
      </c>
      <c r="K62" s="4">
        <f t="shared" si="30"/>
        <v>3762000</v>
      </c>
      <c r="L62" s="4">
        <f t="shared" si="30"/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</row>
    <row r="63" spans="1:17" ht="15.75" thickBot="1" x14ac:dyDescent="0.3">
      <c r="A63" s="33"/>
      <c r="B63" s="34"/>
      <c r="C63" s="19"/>
      <c r="D63" s="7" t="s">
        <v>21</v>
      </c>
      <c r="E63" s="4">
        <f t="shared" ref="E63:E65" si="31">SUM(F63:L63)</f>
        <v>59951354.840000004</v>
      </c>
      <c r="F63" s="4">
        <v>2258657.4</v>
      </c>
      <c r="G63" s="4">
        <v>5916843.5899999999</v>
      </c>
      <c r="H63" s="4">
        <f t="shared" si="29"/>
        <v>35300353.850000001</v>
      </c>
      <c r="I63" s="4">
        <f t="shared" si="29"/>
        <v>5295700</v>
      </c>
      <c r="J63" s="4">
        <f t="shared" ref="J63:L63" si="32">J52</f>
        <v>5295700</v>
      </c>
      <c r="K63" s="4">
        <f t="shared" si="32"/>
        <v>5884100</v>
      </c>
      <c r="L63" s="4">
        <f t="shared" si="32"/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</row>
    <row r="64" spans="1:17" ht="15.75" thickBot="1" x14ac:dyDescent="0.3">
      <c r="A64" s="33"/>
      <c r="B64" s="34"/>
      <c r="C64" s="19"/>
      <c r="D64" s="7" t="s">
        <v>22</v>
      </c>
      <c r="E64" s="4">
        <f t="shared" si="31"/>
        <v>110296349.92999999</v>
      </c>
      <c r="F64" s="4">
        <v>6434721.2699999996</v>
      </c>
      <c r="G64" s="4">
        <v>86909864.829999998</v>
      </c>
      <c r="H64" s="4">
        <f t="shared" si="29"/>
        <v>7950752.7200000007</v>
      </c>
      <c r="I64" s="4">
        <f t="shared" si="29"/>
        <v>6964611.1100000003</v>
      </c>
      <c r="J64" s="4">
        <f t="shared" ref="J64:L64" si="33">J53</f>
        <v>964611.11</v>
      </c>
      <c r="K64" s="4">
        <f t="shared" si="33"/>
        <v>1071788.8899999999</v>
      </c>
      <c r="L64" s="4">
        <f t="shared" si="33"/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</row>
    <row r="65" spans="1:17" ht="30.75" thickBot="1" x14ac:dyDescent="0.3">
      <c r="A65" s="35"/>
      <c r="B65" s="36"/>
      <c r="C65" s="20"/>
      <c r="D65" s="7" t="s">
        <v>23</v>
      </c>
      <c r="E65" s="4">
        <f t="shared" si="31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</row>
    <row r="66" spans="1:17" ht="15.75" thickBot="1" x14ac:dyDescent="0.3">
      <c r="A66" s="22" t="s">
        <v>35</v>
      </c>
      <c r="B66" s="23"/>
      <c r="C66" s="28"/>
      <c r="D66" s="2" t="s">
        <v>19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</row>
    <row r="67" spans="1:17" ht="15.75" thickBot="1" x14ac:dyDescent="0.3">
      <c r="A67" s="24"/>
      <c r="B67" s="25"/>
      <c r="C67" s="29"/>
      <c r="D67" s="2" t="s">
        <v>20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</row>
    <row r="68" spans="1:17" ht="15.75" thickBot="1" x14ac:dyDescent="0.3">
      <c r="A68" s="24"/>
      <c r="B68" s="25"/>
      <c r="C68" s="29"/>
      <c r="D68" s="2" t="s">
        <v>21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</row>
    <row r="69" spans="1:17" ht="15.75" thickBot="1" x14ac:dyDescent="0.3">
      <c r="A69" s="24"/>
      <c r="B69" s="25"/>
      <c r="C69" s="29"/>
      <c r="D69" s="2" t="s">
        <v>22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1:17" ht="30.75" thickBot="1" x14ac:dyDescent="0.3">
      <c r="A70" s="26"/>
      <c r="B70" s="27"/>
      <c r="C70" s="30"/>
      <c r="D70" s="2" t="s">
        <v>23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</sheetData>
  <mergeCells count="42">
    <mergeCell ref="A1:Q1"/>
    <mergeCell ref="A4:Q4"/>
    <mergeCell ref="P3:Q3"/>
    <mergeCell ref="P2:Q2"/>
    <mergeCell ref="A55:Q55"/>
    <mergeCell ref="A20:A24"/>
    <mergeCell ref="B20:B24"/>
    <mergeCell ref="C20:C24"/>
    <mergeCell ref="A25:A29"/>
    <mergeCell ref="B25:B29"/>
    <mergeCell ref="C25:C29"/>
    <mergeCell ref="A10:A14"/>
    <mergeCell ref="B10:B14"/>
    <mergeCell ref="C10:C14"/>
    <mergeCell ref="A15:A19"/>
    <mergeCell ref="B15:B19"/>
    <mergeCell ref="A30:A34"/>
    <mergeCell ref="B30:B34"/>
    <mergeCell ref="C30:C34"/>
    <mergeCell ref="A35:A39"/>
    <mergeCell ref="B35:B39"/>
    <mergeCell ref="C35:C39"/>
    <mergeCell ref="A66:B70"/>
    <mergeCell ref="C66:C70"/>
    <mergeCell ref="A56:B60"/>
    <mergeCell ref="C56:C60"/>
    <mergeCell ref="A40:B44"/>
    <mergeCell ref="C40:C44"/>
    <mergeCell ref="A45:B49"/>
    <mergeCell ref="C45:C49"/>
    <mergeCell ref="A50:B54"/>
    <mergeCell ref="C50:C54"/>
    <mergeCell ref="A61:B65"/>
    <mergeCell ref="C61:C65"/>
    <mergeCell ref="E6:Q6"/>
    <mergeCell ref="E7:E8"/>
    <mergeCell ref="F7:Q7"/>
    <mergeCell ref="C15:C19"/>
    <mergeCell ref="A6:A8"/>
    <mergeCell ref="B6:B8"/>
    <mergeCell ref="C6:C8"/>
    <mergeCell ref="D6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2022-03-24T06:28:24Z</dcterms:modified>
</cp:coreProperties>
</file>