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95" windowWidth="19440" windowHeight="11445"/>
  </bookViews>
  <sheets>
    <sheet name="таблица 2 " sheetId="4" r:id="rId1"/>
  </sheets>
  <definedNames>
    <definedName name="_xlnm.Print_Titles" localSheetId="0">'таблица 2 '!$8:$11</definedName>
  </definedNames>
  <calcPr calcId="144525"/>
</workbook>
</file>

<file path=xl/calcChain.xml><?xml version="1.0" encoding="utf-8"?>
<calcChain xmlns="http://schemas.openxmlformats.org/spreadsheetml/2006/main">
  <c r="I18" i="4" l="1"/>
  <c r="I23" i="4"/>
  <c r="Q135" i="4"/>
  <c r="P135" i="4"/>
  <c r="O135" i="4"/>
  <c r="N135" i="4"/>
  <c r="M135" i="4"/>
  <c r="L135" i="4"/>
  <c r="L131" i="4" s="1"/>
  <c r="K135" i="4"/>
  <c r="J135" i="4"/>
  <c r="I135" i="4"/>
  <c r="H135" i="4"/>
  <c r="G135" i="4"/>
  <c r="F135" i="4"/>
  <c r="Q134" i="4"/>
  <c r="P134" i="4"/>
  <c r="O134" i="4"/>
  <c r="N134" i="4"/>
  <c r="M134" i="4"/>
  <c r="M131" i="4" s="1"/>
  <c r="L134" i="4"/>
  <c r="K134" i="4"/>
  <c r="J134" i="4"/>
  <c r="I134" i="4"/>
  <c r="H134" i="4"/>
  <c r="E134" i="4" s="1"/>
  <c r="G134" i="4"/>
  <c r="F134" i="4"/>
  <c r="Q133" i="4"/>
  <c r="P133" i="4"/>
  <c r="O133" i="4"/>
  <c r="N133" i="4"/>
  <c r="M133" i="4"/>
  <c r="L133" i="4"/>
  <c r="K133" i="4"/>
  <c r="J133" i="4"/>
  <c r="J131" i="4" s="1"/>
  <c r="I133" i="4"/>
  <c r="H133" i="4"/>
  <c r="G133" i="4"/>
  <c r="F133" i="4"/>
  <c r="E133" i="4" s="1"/>
  <c r="Q132" i="4"/>
  <c r="P132" i="4"/>
  <c r="P131" i="4" s="1"/>
  <c r="O132" i="4"/>
  <c r="N132" i="4"/>
  <c r="M132" i="4"/>
  <c r="L132" i="4"/>
  <c r="K132" i="4"/>
  <c r="J132" i="4"/>
  <c r="I132" i="4"/>
  <c r="H132" i="4"/>
  <c r="G132" i="4"/>
  <c r="E132" i="4" s="1"/>
  <c r="F132" i="4"/>
  <c r="Q131" i="4"/>
  <c r="N131" i="4"/>
  <c r="I131" i="4"/>
  <c r="F131" i="4"/>
  <c r="N130" i="4"/>
  <c r="F130" i="4"/>
  <c r="P129" i="4"/>
  <c r="F129" i="4"/>
  <c r="P128" i="4"/>
  <c r="H128" i="4"/>
  <c r="M127" i="4"/>
  <c r="Q121" i="4"/>
  <c r="I121" i="4"/>
  <c r="Q119" i="4"/>
  <c r="P119" i="4"/>
  <c r="O119" i="4"/>
  <c r="N119" i="4"/>
  <c r="M119" i="4"/>
  <c r="L119" i="4"/>
  <c r="K119" i="4"/>
  <c r="G119" i="4"/>
  <c r="F119" i="4"/>
  <c r="Q118" i="4"/>
  <c r="P118" i="4"/>
  <c r="O118" i="4"/>
  <c r="N118" i="4"/>
  <c r="M118" i="4"/>
  <c r="L118" i="4"/>
  <c r="K118" i="4"/>
  <c r="Q117" i="4"/>
  <c r="P117" i="4"/>
  <c r="O117" i="4"/>
  <c r="N117" i="4"/>
  <c r="M117" i="4"/>
  <c r="L117" i="4"/>
  <c r="K117" i="4"/>
  <c r="G117" i="4"/>
  <c r="F117" i="4"/>
  <c r="E117" i="4"/>
  <c r="Q116" i="4"/>
  <c r="P116" i="4"/>
  <c r="O116" i="4"/>
  <c r="N116" i="4"/>
  <c r="M116" i="4"/>
  <c r="L116" i="4"/>
  <c r="K116" i="4"/>
  <c r="G116" i="4"/>
  <c r="F116" i="4"/>
  <c r="O115" i="4"/>
  <c r="L115" i="4"/>
  <c r="E114" i="4"/>
  <c r="E113" i="4"/>
  <c r="E112" i="4"/>
  <c r="E110" i="4" s="1"/>
  <c r="E111" i="4"/>
  <c r="Q110" i="4"/>
  <c r="P110" i="4"/>
  <c r="O110" i="4"/>
  <c r="N110" i="4"/>
  <c r="M110" i="4"/>
  <c r="L110" i="4"/>
  <c r="K110" i="4"/>
  <c r="J110" i="4"/>
  <c r="I110" i="4"/>
  <c r="H110" i="4"/>
  <c r="G110" i="4"/>
  <c r="F110" i="4"/>
  <c r="E109" i="4"/>
  <c r="E108" i="4"/>
  <c r="E107" i="4"/>
  <c r="E106" i="4"/>
  <c r="Q105" i="4"/>
  <c r="P105" i="4"/>
  <c r="O105" i="4"/>
  <c r="N105" i="4"/>
  <c r="M105" i="4"/>
  <c r="L105" i="4"/>
  <c r="K105" i="4"/>
  <c r="J105" i="4"/>
  <c r="I105" i="4"/>
  <c r="H105" i="4"/>
  <c r="G105" i="4"/>
  <c r="F105" i="4"/>
  <c r="E103" i="4"/>
  <c r="E119" i="4" s="1"/>
  <c r="H102" i="4"/>
  <c r="E101" i="4"/>
  <c r="E100" i="4"/>
  <c r="E116" i="4" s="1"/>
  <c r="Q99" i="4"/>
  <c r="Q115" i="4" s="1"/>
  <c r="P99" i="4"/>
  <c r="P115" i="4" s="1"/>
  <c r="O99" i="4"/>
  <c r="N99" i="4"/>
  <c r="N115" i="4" s="1"/>
  <c r="M99" i="4"/>
  <c r="M115" i="4" s="1"/>
  <c r="L99" i="4"/>
  <c r="K99" i="4"/>
  <c r="K115" i="4" s="1"/>
  <c r="F97" i="4"/>
  <c r="N96" i="4"/>
  <c r="N122" i="4" s="1"/>
  <c r="K95" i="4"/>
  <c r="Q93" i="4"/>
  <c r="P93" i="4"/>
  <c r="O93" i="4"/>
  <c r="N93" i="4"/>
  <c r="M93" i="4"/>
  <c r="L93" i="4"/>
  <c r="L98" i="4" s="1"/>
  <c r="L124" i="4" s="1"/>
  <c r="K93" i="4"/>
  <c r="J93" i="4"/>
  <c r="I93" i="4"/>
  <c r="H93" i="4"/>
  <c r="G93" i="4"/>
  <c r="F93" i="4"/>
  <c r="Q92" i="4"/>
  <c r="Q89" i="4" s="1"/>
  <c r="P92" i="4"/>
  <c r="O92" i="4"/>
  <c r="N92" i="4"/>
  <c r="M92" i="4"/>
  <c r="M89" i="4" s="1"/>
  <c r="L92" i="4"/>
  <c r="K92" i="4"/>
  <c r="J92" i="4"/>
  <c r="I92" i="4"/>
  <c r="H92" i="4"/>
  <c r="G92" i="4"/>
  <c r="F92" i="4"/>
  <c r="Q91" i="4"/>
  <c r="P91" i="4"/>
  <c r="O91" i="4"/>
  <c r="N91" i="4"/>
  <c r="M91" i="4"/>
  <c r="L91" i="4"/>
  <c r="K91" i="4"/>
  <c r="J91" i="4"/>
  <c r="J89" i="4" s="1"/>
  <c r="I91" i="4"/>
  <c r="I89" i="4" s="1"/>
  <c r="H91" i="4"/>
  <c r="G91" i="4"/>
  <c r="F91" i="4"/>
  <c r="F96" i="4" s="1"/>
  <c r="Q90" i="4"/>
  <c r="P90" i="4"/>
  <c r="P89" i="4" s="1"/>
  <c r="O90" i="4"/>
  <c r="N90" i="4"/>
  <c r="M90" i="4"/>
  <c r="L90" i="4"/>
  <c r="L89" i="4" s="1"/>
  <c r="K90" i="4"/>
  <c r="J90" i="4"/>
  <c r="I90" i="4"/>
  <c r="H90" i="4"/>
  <c r="H89" i="4" s="1"/>
  <c r="G90" i="4"/>
  <c r="F90" i="4"/>
  <c r="N89" i="4"/>
  <c r="E88" i="4"/>
  <c r="E93" i="4" s="1"/>
  <c r="E87" i="4"/>
  <c r="E86" i="4"/>
  <c r="E85" i="4"/>
  <c r="Q84" i="4"/>
  <c r="P84" i="4"/>
  <c r="O84" i="4"/>
  <c r="N84" i="4"/>
  <c r="M84" i="4"/>
  <c r="L84" i="4"/>
  <c r="K84" i="4"/>
  <c r="J84" i="4"/>
  <c r="I84" i="4"/>
  <c r="H84" i="4"/>
  <c r="G84" i="4"/>
  <c r="F84" i="4"/>
  <c r="E84" i="4"/>
  <c r="E83" i="4"/>
  <c r="E82" i="4"/>
  <c r="E92" i="4" s="1"/>
  <c r="E81" i="4"/>
  <c r="E80" i="4"/>
  <c r="Q79" i="4"/>
  <c r="P79" i="4"/>
  <c r="O79" i="4"/>
  <c r="N79" i="4"/>
  <c r="M79" i="4"/>
  <c r="L79" i="4"/>
  <c r="K79" i="4"/>
  <c r="J79" i="4"/>
  <c r="I79" i="4"/>
  <c r="H79" i="4"/>
  <c r="G79" i="4"/>
  <c r="F79" i="4"/>
  <c r="Q77" i="4"/>
  <c r="P77" i="4"/>
  <c r="P73" i="4" s="1"/>
  <c r="O77" i="4"/>
  <c r="N77" i="4"/>
  <c r="M77" i="4"/>
  <c r="L77" i="4"/>
  <c r="K77" i="4"/>
  <c r="J77" i="4"/>
  <c r="I77" i="4"/>
  <c r="H77" i="4"/>
  <c r="E77" i="4" s="1"/>
  <c r="G77" i="4"/>
  <c r="F77" i="4"/>
  <c r="Q76" i="4"/>
  <c r="P76" i="4"/>
  <c r="O76" i="4"/>
  <c r="N76" i="4"/>
  <c r="M76" i="4"/>
  <c r="M73" i="4" s="1"/>
  <c r="L76" i="4"/>
  <c r="K76" i="4"/>
  <c r="J76" i="4"/>
  <c r="I76" i="4"/>
  <c r="H76" i="4"/>
  <c r="E76" i="4" s="1"/>
  <c r="G76" i="4"/>
  <c r="F76" i="4"/>
  <c r="Q75" i="4"/>
  <c r="P75" i="4"/>
  <c r="O75" i="4"/>
  <c r="N75" i="4"/>
  <c r="M75" i="4"/>
  <c r="L75" i="4"/>
  <c r="K75" i="4"/>
  <c r="J75" i="4"/>
  <c r="I75" i="4"/>
  <c r="H75" i="4"/>
  <c r="G75" i="4"/>
  <c r="F75" i="4"/>
  <c r="E75" i="4" s="1"/>
  <c r="Q74" i="4"/>
  <c r="P74" i="4"/>
  <c r="O74" i="4"/>
  <c r="O73" i="4" s="1"/>
  <c r="N74" i="4"/>
  <c r="M74" i="4"/>
  <c r="L74" i="4"/>
  <c r="K74" i="4"/>
  <c r="K73" i="4" s="1"/>
  <c r="J74" i="4"/>
  <c r="I74" i="4"/>
  <c r="H74" i="4"/>
  <c r="G74" i="4"/>
  <c r="G73" i="4" s="1"/>
  <c r="F74" i="4"/>
  <c r="Q73" i="4"/>
  <c r="L73" i="4"/>
  <c r="I73" i="4"/>
  <c r="E72" i="4"/>
  <c r="E71" i="4"/>
  <c r="E68" i="4" s="1"/>
  <c r="E70" i="4"/>
  <c r="E69" i="4"/>
  <c r="Q68" i="4"/>
  <c r="P68" i="4"/>
  <c r="O68" i="4"/>
  <c r="N68" i="4"/>
  <c r="M68" i="4"/>
  <c r="L68" i="4"/>
  <c r="K68" i="4"/>
  <c r="J68" i="4"/>
  <c r="I68" i="4"/>
  <c r="H68" i="4"/>
  <c r="G68" i="4"/>
  <c r="F68" i="4"/>
  <c r="Q67" i="4"/>
  <c r="P67" i="4"/>
  <c r="O67" i="4"/>
  <c r="N67" i="4"/>
  <c r="M67" i="4"/>
  <c r="L67" i="4"/>
  <c r="K67" i="4"/>
  <c r="J67" i="4"/>
  <c r="I67" i="4"/>
  <c r="H67" i="4"/>
  <c r="G67" i="4"/>
  <c r="F67" i="4"/>
  <c r="E67" i="4" s="1"/>
  <c r="Q66" i="4"/>
  <c r="P66" i="4"/>
  <c r="O66" i="4"/>
  <c r="N66" i="4"/>
  <c r="M66" i="4"/>
  <c r="L66" i="4"/>
  <c r="K66" i="4"/>
  <c r="J66" i="4"/>
  <c r="I66" i="4"/>
  <c r="H66" i="4"/>
  <c r="G66" i="4"/>
  <c r="F66" i="4"/>
  <c r="Q65" i="4"/>
  <c r="Q63" i="4" s="1"/>
  <c r="P65" i="4"/>
  <c r="O65" i="4"/>
  <c r="O63" i="4" s="1"/>
  <c r="N65" i="4"/>
  <c r="M65" i="4"/>
  <c r="M63" i="4" s="1"/>
  <c r="L65" i="4"/>
  <c r="K65" i="4"/>
  <c r="K63" i="4" s="1"/>
  <c r="J65" i="4"/>
  <c r="I65" i="4"/>
  <c r="H65" i="4"/>
  <c r="G65" i="4"/>
  <c r="G63" i="4" s="1"/>
  <c r="F65" i="4"/>
  <c r="E65" i="4"/>
  <c r="Q64" i="4"/>
  <c r="P64" i="4"/>
  <c r="P63" i="4" s="1"/>
  <c r="O64" i="4"/>
  <c r="N64" i="4"/>
  <c r="N63" i="4" s="1"/>
  <c r="M64" i="4"/>
  <c r="L64" i="4"/>
  <c r="L63" i="4" s="1"/>
  <c r="K64" i="4"/>
  <c r="J64" i="4"/>
  <c r="J63" i="4" s="1"/>
  <c r="I64" i="4"/>
  <c r="H64" i="4"/>
  <c r="H63" i="4" s="1"/>
  <c r="G64" i="4"/>
  <c r="F64" i="4"/>
  <c r="E64" i="4" s="1"/>
  <c r="I63" i="4"/>
  <c r="E62" i="4"/>
  <c r="E61" i="4"/>
  <c r="E60" i="4"/>
  <c r="E59" i="4"/>
  <c r="Q58" i="4"/>
  <c r="P58" i="4"/>
  <c r="O58" i="4"/>
  <c r="N58" i="4"/>
  <c r="M58" i="4"/>
  <c r="L58" i="4"/>
  <c r="K58" i="4"/>
  <c r="J58" i="4"/>
  <c r="I58" i="4"/>
  <c r="H58" i="4"/>
  <c r="G58" i="4"/>
  <c r="F58" i="4"/>
  <c r="Q57" i="4"/>
  <c r="P57" i="4"/>
  <c r="O57" i="4"/>
  <c r="N57" i="4"/>
  <c r="M57" i="4"/>
  <c r="M53" i="4" s="1"/>
  <c r="L57" i="4"/>
  <c r="K57" i="4"/>
  <c r="J57" i="4"/>
  <c r="I57" i="4"/>
  <c r="I53" i="4" s="1"/>
  <c r="H57" i="4"/>
  <c r="G57" i="4"/>
  <c r="E57" i="4" s="1"/>
  <c r="F57" i="4"/>
  <c r="Q56" i="4"/>
  <c r="P56" i="4"/>
  <c r="P53" i="4" s="1"/>
  <c r="O56" i="4"/>
  <c r="N56" i="4"/>
  <c r="M56" i="4"/>
  <c r="L56" i="4"/>
  <c r="K56" i="4"/>
  <c r="J56" i="4"/>
  <c r="I56" i="4"/>
  <c r="H56" i="4"/>
  <c r="F56" i="4"/>
  <c r="Q55" i="4"/>
  <c r="P55" i="4"/>
  <c r="O55" i="4"/>
  <c r="N55" i="4"/>
  <c r="M55" i="4"/>
  <c r="L55" i="4"/>
  <c r="K55" i="4"/>
  <c r="J55" i="4"/>
  <c r="I55" i="4"/>
  <c r="H55" i="4"/>
  <c r="F55" i="4"/>
  <c r="Q54" i="4"/>
  <c r="P54" i="4"/>
  <c r="O54" i="4"/>
  <c r="O53" i="4" s="1"/>
  <c r="N54" i="4"/>
  <c r="M54" i="4"/>
  <c r="L54" i="4"/>
  <c r="K54" i="4"/>
  <c r="K53" i="4" s="1"/>
  <c r="J54" i="4"/>
  <c r="I54" i="4"/>
  <c r="H54" i="4"/>
  <c r="G54" i="4"/>
  <c r="F54" i="4"/>
  <c r="Q53" i="4"/>
  <c r="L53" i="4"/>
  <c r="E52" i="4"/>
  <c r="G51" i="4"/>
  <c r="G56" i="4" s="1"/>
  <c r="F51" i="4"/>
  <c r="G50" i="4"/>
  <c r="E49" i="4"/>
  <c r="Q48" i="4"/>
  <c r="P48" i="4"/>
  <c r="O48" i="4"/>
  <c r="N48" i="4"/>
  <c r="M48" i="4"/>
  <c r="L48" i="4"/>
  <c r="K48" i="4"/>
  <c r="J48" i="4"/>
  <c r="I48" i="4"/>
  <c r="H48" i="4"/>
  <c r="F48" i="4"/>
  <c r="Q47" i="4"/>
  <c r="P47" i="4"/>
  <c r="O47" i="4"/>
  <c r="N47" i="4"/>
  <c r="M47" i="4"/>
  <c r="L47" i="4"/>
  <c r="L43" i="4" s="1"/>
  <c r="K47" i="4"/>
  <c r="J47" i="4"/>
  <c r="I47" i="4"/>
  <c r="H47" i="4"/>
  <c r="G47" i="4"/>
  <c r="F47" i="4"/>
  <c r="E47" i="4"/>
  <c r="Q46" i="4"/>
  <c r="P46" i="4"/>
  <c r="O46" i="4"/>
  <c r="N46" i="4"/>
  <c r="N43" i="4" s="1"/>
  <c r="M46" i="4"/>
  <c r="L46" i="4"/>
  <c r="K46" i="4"/>
  <c r="J46" i="4"/>
  <c r="J102" i="4" s="1"/>
  <c r="J118" i="4" s="1"/>
  <c r="J115" i="4" s="1"/>
  <c r="I46" i="4"/>
  <c r="I102" i="4" s="1"/>
  <c r="H46" i="4"/>
  <c r="G46" i="4"/>
  <c r="G102" i="4" s="1"/>
  <c r="G118" i="4" s="1"/>
  <c r="F46" i="4"/>
  <c r="Q45" i="4"/>
  <c r="P45" i="4"/>
  <c r="O45" i="4"/>
  <c r="N45" i="4"/>
  <c r="M45" i="4"/>
  <c r="L45" i="4"/>
  <c r="K45" i="4"/>
  <c r="J45" i="4"/>
  <c r="I45" i="4"/>
  <c r="H45" i="4"/>
  <c r="G45" i="4"/>
  <c r="F45" i="4"/>
  <c r="F43" i="4" s="1"/>
  <c r="Q44" i="4"/>
  <c r="Q43" i="4" s="1"/>
  <c r="P44" i="4"/>
  <c r="O44" i="4"/>
  <c r="O43" i="4" s="1"/>
  <c r="N44" i="4"/>
  <c r="M44" i="4"/>
  <c r="M43" i="4" s="1"/>
  <c r="L44" i="4"/>
  <c r="K44" i="4"/>
  <c r="K43" i="4" s="1"/>
  <c r="J44" i="4"/>
  <c r="I44" i="4"/>
  <c r="I43" i="4" s="1"/>
  <c r="H44" i="4"/>
  <c r="G44" i="4"/>
  <c r="G43" i="4" s="1"/>
  <c r="F44" i="4"/>
  <c r="E44" i="4"/>
  <c r="P43" i="4"/>
  <c r="J43" i="4"/>
  <c r="H43" i="4"/>
  <c r="E42" i="4"/>
  <c r="E41" i="4"/>
  <c r="E40" i="4"/>
  <c r="E39" i="4"/>
  <c r="Q38" i="4"/>
  <c r="P38" i="4"/>
  <c r="O38" i="4"/>
  <c r="N38" i="4"/>
  <c r="M38" i="4"/>
  <c r="L38" i="4"/>
  <c r="K38" i="4"/>
  <c r="J38" i="4"/>
  <c r="I38" i="4"/>
  <c r="H38" i="4"/>
  <c r="G38" i="4"/>
  <c r="F38" i="4"/>
  <c r="Q37" i="4"/>
  <c r="Q130" i="4" s="1"/>
  <c r="P37" i="4"/>
  <c r="P130" i="4" s="1"/>
  <c r="O37" i="4"/>
  <c r="O130" i="4" s="1"/>
  <c r="N37" i="4"/>
  <c r="M37" i="4"/>
  <c r="L37" i="4"/>
  <c r="L130" i="4" s="1"/>
  <c r="K37" i="4"/>
  <c r="K98" i="4" s="1"/>
  <c r="K124" i="4" s="1"/>
  <c r="J37" i="4"/>
  <c r="J130" i="4" s="1"/>
  <c r="I37" i="4"/>
  <c r="I130" i="4" s="1"/>
  <c r="H37" i="4"/>
  <c r="H130" i="4" s="1"/>
  <c r="G37" i="4"/>
  <c r="G130" i="4" s="1"/>
  <c r="F37" i="4"/>
  <c r="P36" i="4"/>
  <c r="P97" i="4" s="1"/>
  <c r="P123" i="4" s="1"/>
  <c r="N36" i="4"/>
  <c r="N129" i="4" s="1"/>
  <c r="J36" i="4"/>
  <c r="I36" i="4"/>
  <c r="I129" i="4" s="1"/>
  <c r="H36" i="4"/>
  <c r="H97" i="4" s="1"/>
  <c r="F36" i="4"/>
  <c r="Q35" i="4"/>
  <c r="Q128" i="4" s="1"/>
  <c r="P35" i="4"/>
  <c r="O35" i="4"/>
  <c r="N35" i="4"/>
  <c r="N128" i="4" s="1"/>
  <c r="M35" i="4"/>
  <c r="M96" i="4" s="1"/>
  <c r="M122" i="4" s="1"/>
  <c r="L35" i="4"/>
  <c r="K35" i="4"/>
  <c r="K128" i="4" s="1"/>
  <c r="J35" i="4"/>
  <c r="J128" i="4" s="1"/>
  <c r="I35" i="4"/>
  <c r="I128" i="4" s="1"/>
  <c r="H35" i="4"/>
  <c r="G35" i="4"/>
  <c r="F35" i="4"/>
  <c r="F128" i="4" s="1"/>
  <c r="Q34" i="4"/>
  <c r="Q95" i="4" s="1"/>
  <c r="P34" i="4"/>
  <c r="P33" i="4" s="1"/>
  <c r="O34" i="4"/>
  <c r="O127" i="4" s="1"/>
  <c r="N34" i="4"/>
  <c r="M34" i="4"/>
  <c r="M95" i="4" s="1"/>
  <c r="M121" i="4" s="1"/>
  <c r="L34" i="4"/>
  <c r="K34" i="4"/>
  <c r="K127" i="4" s="1"/>
  <c r="J34" i="4"/>
  <c r="I34" i="4"/>
  <c r="I95" i="4" s="1"/>
  <c r="H34" i="4"/>
  <c r="G34" i="4"/>
  <c r="G127" i="4" s="1"/>
  <c r="F34" i="4"/>
  <c r="O33" i="4"/>
  <c r="E32" i="4"/>
  <c r="E31" i="4"/>
  <c r="E30" i="4"/>
  <c r="E29" i="4"/>
  <c r="Q28" i="4"/>
  <c r="P28" i="4"/>
  <c r="O28" i="4"/>
  <c r="N28" i="4"/>
  <c r="M28" i="4"/>
  <c r="L28" i="4"/>
  <c r="K28" i="4"/>
  <c r="J28" i="4"/>
  <c r="I28" i="4"/>
  <c r="H28" i="4"/>
  <c r="G28" i="4"/>
  <c r="F28" i="4"/>
  <c r="E27" i="4"/>
  <c r="E26" i="4"/>
  <c r="E25" i="4"/>
  <c r="E24" i="4"/>
  <c r="Q23" i="4"/>
  <c r="P23" i="4"/>
  <c r="O23" i="4"/>
  <c r="N23" i="4"/>
  <c r="M23" i="4"/>
  <c r="L23" i="4"/>
  <c r="K23" i="4"/>
  <c r="J23" i="4"/>
  <c r="H23" i="4"/>
  <c r="G23" i="4"/>
  <c r="F23" i="4"/>
  <c r="E22" i="4"/>
  <c r="E21" i="4"/>
  <c r="E20" i="4"/>
  <c r="E19" i="4"/>
  <c r="Q18" i="4"/>
  <c r="P18" i="4"/>
  <c r="O18" i="4"/>
  <c r="N18" i="4"/>
  <c r="M18" i="4"/>
  <c r="L18" i="4"/>
  <c r="K18" i="4"/>
  <c r="J18" i="4"/>
  <c r="H18" i="4"/>
  <c r="G18" i="4"/>
  <c r="F18" i="4"/>
  <c r="E17" i="4"/>
  <c r="Q16" i="4"/>
  <c r="Q36" i="4" s="1"/>
  <c r="Q129" i="4" s="1"/>
  <c r="P16" i="4"/>
  <c r="O16" i="4"/>
  <c r="O36" i="4" s="1"/>
  <c r="N16" i="4"/>
  <c r="M16" i="4"/>
  <c r="M36" i="4" s="1"/>
  <c r="L16" i="4"/>
  <c r="L36" i="4" s="1"/>
  <c r="K16" i="4"/>
  <c r="K36" i="4" s="1"/>
  <c r="K97" i="4" s="1"/>
  <c r="K123" i="4" s="1"/>
  <c r="J16" i="4"/>
  <c r="E16" i="4" s="1"/>
  <c r="G16" i="4"/>
  <c r="G36" i="4" s="1"/>
  <c r="E15" i="4"/>
  <c r="E14" i="4"/>
  <c r="Q13" i="4"/>
  <c r="P13" i="4"/>
  <c r="O13" i="4"/>
  <c r="N13" i="4"/>
  <c r="M13" i="4"/>
  <c r="L13" i="4"/>
  <c r="K13" i="4"/>
  <c r="I13" i="4"/>
  <c r="H13" i="4"/>
  <c r="G13" i="4"/>
  <c r="F13" i="4"/>
  <c r="H123" i="4" l="1"/>
  <c r="H53" i="4"/>
  <c r="H33" i="4"/>
  <c r="E23" i="4"/>
  <c r="J13" i="4"/>
  <c r="I97" i="4"/>
  <c r="I123" i="4" s="1"/>
  <c r="L129" i="4"/>
  <c r="L97" i="4"/>
  <c r="L123" i="4" s="1"/>
  <c r="G53" i="4"/>
  <c r="E43" i="4"/>
  <c r="F122" i="4"/>
  <c r="G97" i="4"/>
  <c r="G123" i="4" s="1"/>
  <c r="G129" i="4"/>
  <c r="G33" i="4"/>
  <c r="L127" i="4"/>
  <c r="L126" i="4" s="1"/>
  <c r="L95" i="4"/>
  <c r="L33" i="4"/>
  <c r="G128" i="4"/>
  <c r="G96" i="4"/>
  <c r="G122" i="4" s="1"/>
  <c r="O128" i="4"/>
  <c r="O126" i="4" s="1"/>
  <c r="O96" i="4"/>
  <c r="O122" i="4" s="1"/>
  <c r="O97" i="4"/>
  <c r="O123" i="4" s="1"/>
  <c r="O129" i="4"/>
  <c r="E18" i="4"/>
  <c r="K33" i="4"/>
  <c r="E34" i="4"/>
  <c r="F33" i="4"/>
  <c r="F127" i="4"/>
  <c r="J95" i="4"/>
  <c r="J33" i="4"/>
  <c r="N127" i="4"/>
  <c r="N126" i="4" s="1"/>
  <c r="N33" i="4"/>
  <c r="E35" i="4"/>
  <c r="J129" i="4"/>
  <c r="J97" i="4"/>
  <c r="J123" i="4" s="1"/>
  <c r="E37" i="4"/>
  <c r="M130" i="4"/>
  <c r="M98" i="4"/>
  <c r="M124" i="4" s="1"/>
  <c r="E50" i="4"/>
  <c r="G48" i="4"/>
  <c r="G55" i="4"/>
  <c r="E56" i="4"/>
  <c r="I96" i="4"/>
  <c r="I122" i="4" s="1"/>
  <c r="Q97" i="4"/>
  <c r="Q123" i="4" s="1"/>
  <c r="O98" i="4"/>
  <c r="O124" i="4" s="1"/>
  <c r="E105" i="4"/>
  <c r="K121" i="4"/>
  <c r="J127" i="4"/>
  <c r="J126" i="4" s="1"/>
  <c r="E135" i="4"/>
  <c r="E131" i="4" s="1"/>
  <c r="E28" i="4"/>
  <c r="M33" i="4"/>
  <c r="E36" i="4"/>
  <c r="E38" i="4"/>
  <c r="E55" i="4"/>
  <c r="F63" i="4"/>
  <c r="N95" i="4"/>
  <c r="K96" i="4"/>
  <c r="K122" i="4" s="1"/>
  <c r="G98" i="4"/>
  <c r="G124" i="4" s="1"/>
  <c r="Q98" i="4"/>
  <c r="Q124" i="4" s="1"/>
  <c r="H129" i="4"/>
  <c r="E129" i="4" s="1"/>
  <c r="H131" i="4"/>
  <c r="M129" i="4"/>
  <c r="M97" i="4"/>
  <c r="M123" i="4" s="1"/>
  <c r="I99" i="4"/>
  <c r="I118" i="4"/>
  <c r="I115" i="4" s="1"/>
  <c r="E79" i="4"/>
  <c r="E90" i="4"/>
  <c r="F95" i="4"/>
  <c r="P95" i="4"/>
  <c r="I98" i="4"/>
  <c r="I124" i="4" s="1"/>
  <c r="G99" i="4"/>
  <c r="G115" i="4" s="1"/>
  <c r="H118" i="4"/>
  <c r="H115" i="4" s="1"/>
  <c r="H99" i="4"/>
  <c r="Q120" i="4"/>
  <c r="P127" i="4"/>
  <c r="P126" i="4" s="1"/>
  <c r="M128" i="4"/>
  <c r="M126" i="4" s="1"/>
  <c r="K129" i="4"/>
  <c r="K126" i="4" s="1"/>
  <c r="E13" i="4"/>
  <c r="I33" i="4"/>
  <c r="Q33" i="4"/>
  <c r="M120" i="4"/>
  <c r="Q94" i="4"/>
  <c r="F102" i="4"/>
  <c r="E46" i="4"/>
  <c r="H73" i="4"/>
  <c r="F89" i="4"/>
  <c r="H95" i="4"/>
  <c r="Q96" i="4"/>
  <c r="Q122" i="4" s="1"/>
  <c r="N97" i="4"/>
  <c r="N123" i="4" s="1"/>
  <c r="J99" i="4"/>
  <c r="H127" i="4"/>
  <c r="K130" i="4"/>
  <c r="E130" i="4" s="1"/>
  <c r="E51" i="4"/>
  <c r="E58" i="4"/>
  <c r="E66" i="4"/>
  <c r="E63" i="4" s="1"/>
  <c r="E74" i="4"/>
  <c r="E73" i="4" s="1"/>
  <c r="F73" i="4"/>
  <c r="J73" i="4"/>
  <c r="N73" i="4"/>
  <c r="E91" i="4"/>
  <c r="G89" i="4"/>
  <c r="K89" i="4"/>
  <c r="O89" i="4"/>
  <c r="G95" i="4"/>
  <c r="J96" i="4"/>
  <c r="J122" i="4" s="1"/>
  <c r="P98" i="4"/>
  <c r="P124" i="4" s="1"/>
  <c r="Q127" i="4"/>
  <c r="Q126" i="4" s="1"/>
  <c r="H96" i="4"/>
  <c r="H122" i="4" s="1"/>
  <c r="L96" i="4"/>
  <c r="L122" i="4" s="1"/>
  <c r="P96" i="4"/>
  <c r="P122" i="4" s="1"/>
  <c r="F98" i="4"/>
  <c r="J98" i="4"/>
  <c r="J124" i="4" s="1"/>
  <c r="N98" i="4"/>
  <c r="N124" i="4" s="1"/>
  <c r="E45" i="4"/>
  <c r="E54" i="4"/>
  <c r="F53" i="4"/>
  <c r="J53" i="4"/>
  <c r="N53" i="4"/>
  <c r="O95" i="4"/>
  <c r="H98" i="4"/>
  <c r="H124" i="4" s="1"/>
  <c r="I127" i="4"/>
  <c r="I126" i="4" s="1"/>
  <c r="L128" i="4"/>
  <c r="G131" i="4"/>
  <c r="K131" i="4"/>
  <c r="O131" i="4"/>
  <c r="H126" i="4" l="1"/>
  <c r="I120" i="4"/>
  <c r="F99" i="4"/>
  <c r="F115" i="4" s="1"/>
  <c r="F118" i="4"/>
  <c r="E102" i="4"/>
  <c r="F126" i="4"/>
  <c r="E127" i="4"/>
  <c r="E89" i="4"/>
  <c r="M94" i="4"/>
  <c r="E48" i="4"/>
  <c r="K94" i="4"/>
  <c r="H121" i="4"/>
  <c r="H120" i="4" s="1"/>
  <c r="H94" i="4"/>
  <c r="E95" i="4"/>
  <c r="F94" i="4"/>
  <c r="F121" i="4"/>
  <c r="L121" i="4"/>
  <c r="L120" i="4" s="1"/>
  <c r="L94" i="4"/>
  <c r="G94" i="4"/>
  <c r="G121" i="4"/>
  <c r="G120" i="4" s="1"/>
  <c r="O121" i="4"/>
  <c r="O120" i="4" s="1"/>
  <c r="O94" i="4"/>
  <c r="E53" i="4"/>
  <c r="F124" i="4"/>
  <c r="E124" i="4" s="1"/>
  <c r="E98" i="4"/>
  <c r="N94" i="4"/>
  <c r="N121" i="4"/>
  <c r="N120" i="4" s="1"/>
  <c r="K120" i="4"/>
  <c r="E97" i="4"/>
  <c r="E33" i="4"/>
  <c r="E128" i="4"/>
  <c r="G126" i="4"/>
  <c r="E122" i="4"/>
  <c r="I94" i="4"/>
  <c r="P121" i="4"/>
  <c r="P120" i="4" s="1"/>
  <c r="P94" i="4"/>
  <c r="F123" i="4"/>
  <c r="E123" i="4" s="1"/>
  <c r="J94" i="4"/>
  <c r="J121" i="4"/>
  <c r="J120" i="4" s="1"/>
  <c r="E96" i="4"/>
  <c r="E94" i="4" l="1"/>
  <c r="E126" i="4"/>
  <c r="E118" i="4"/>
  <c r="E99" i="4"/>
  <c r="E115" i="4" s="1"/>
  <c r="E121" i="4"/>
  <c r="E120" i="4" s="1"/>
  <c r="F120" i="4"/>
</calcChain>
</file>

<file path=xl/sharedStrings.xml><?xml version="1.0" encoding="utf-8"?>
<sst xmlns="http://schemas.openxmlformats.org/spreadsheetml/2006/main" count="184" uniqueCount="55">
  <si>
    <t>№ п/п</t>
  </si>
  <si>
    <t>1.1.</t>
  </si>
  <si>
    <t>1.2.</t>
  </si>
  <si>
    <t>6.1.</t>
  </si>
  <si>
    <t>6.2.</t>
  </si>
  <si>
    <t xml:space="preserve">к постановлению администрации </t>
  </si>
  <si>
    <t>города Покачи</t>
  </si>
  <si>
    <t>Таблица 2. Распределение финансовых ресурсов муниципальной программы</t>
  </si>
  <si>
    <t>Основное мероприятие</t>
  </si>
  <si>
    <t>Исполнитель</t>
  </si>
  <si>
    <t>Источник финансирования</t>
  </si>
  <si>
    <t>Финансовые затраты на реализацию (руб.)</t>
  </si>
  <si>
    <t>всего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</si>
  <si>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</si>
  <si>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</si>
  <si>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</si>
  <si>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</si>
  <si>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</si>
  <si>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</si>
  <si>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</si>
  <si>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</si>
  <si>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</si>
  <si>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</si>
  <si>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</si>
  <si>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</si>
  <si>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 xml:space="preserve">Содержание учреждений спорта (1, 2, 3, 4, 6, 7, 8 ), в том числе:  </t>
  </si>
  <si>
    <t>Управление культуры, спорта и молодежной политики администрации города Покачи</t>
  </si>
  <si>
    <t>обеспечение выполнения муниципального задания на оказание муниципальных услуг (выполнение работ), в том числе: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</si>
  <si>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</si>
  <si>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</si>
  <si>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</si>
  <si>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</si>
  <si>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Формирование и обеспечение спортивных сборных команд в тренировочных сборах и соревнованиях (согласно  календарному плану), организация  проведения муниципальных физкультурно-оздоровительных и спортивных мероприятий на территории города</t>
  </si>
  <si>
    <t>1.3.</t>
  </si>
  <si>
    <t>Организация спортивной подготовки</t>
  </si>
  <si>
    <t>1.4.</t>
  </si>
  <si>
    <t>иные цели</t>
  </si>
  <si>
    <t>Итого по мероприятию:</t>
  </si>
  <si>
    <t>Проектирование и строительство лыжной базы (5).</t>
  </si>
  <si>
    <t>МУ "Управление капитального строительства"</t>
  </si>
  <si>
    <t>Развитие материально – технической базы учреждений физической культуры и спорта (5)</t>
  </si>
  <si>
    <t xml:space="preserve">Обеспечение комплексной безопасности и комфортных условий в учреждениях спорта (5).
</t>
  </si>
  <si>
    <t>Проектирование и строительство спортивного комплекса (5)</t>
  </si>
  <si>
    <t>Развитие сети спортивных объектов шаговой доступности (5), в том числе</t>
  </si>
  <si>
    <t xml:space="preserve">Субсидия по развитию сети спортивных объектов шаговой доступности </t>
  </si>
  <si>
    <t>Субсидия на реализацию инициативных проектов, отобранных по результатам конкурса (инициативный проект "Спорт для всех")</t>
  </si>
  <si>
    <t>Всего по муниципальной программе:</t>
  </si>
  <si>
    <t>Инвестиции в объекты муниципальной собственности</t>
  </si>
  <si>
    <t>В том числе:</t>
  </si>
  <si>
    <t>Проекты, портфели проектов муниципального образования (в том числе направленные на реализацию национальных и федеральных проектов Российской Федерации):</t>
  </si>
  <si>
    <t>в том числе инвестиции в объекты муниципальной собственности</t>
  </si>
  <si>
    <t>Инвестиции в объекты муниципальной собственности (за исключением инвестиций в объекты муниципальной собственности по проектам, портфелям проектов автономного округа)</t>
  </si>
  <si>
    <t>Прочие расходы</t>
  </si>
  <si>
    <t>Приложение</t>
  </si>
  <si>
    <t>от 14.02.2022 № 165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</si>
</sst>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3" fillId="0" borderId="0"/>
  </cellStyleXfs>
  <cellXfs count="38">
    <xf numFmtId="0" fontId="0" fillId="0" borderId="0" xfId="0"/>
    <xf numFmtId="0" fontId="1" fillId="0" borderId="0" xfId="0" applyFont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0" fillId="0" borderId="0" xfId="0" applyFill="1"/>
    <xf numFmtId="0" fontId="6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/>
    <xf numFmtId="4" fontId="9" fillId="0" borderId="1" xfId="0" applyNumberFormat="1" applyFont="1" applyFill="1" applyBorder="1"/>
    <xf numFmtId="0" fontId="0" fillId="0" borderId="0" xfId="0" applyFont="1" applyFill="1"/>
    <xf numFmtId="4" fontId="7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16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35"/>
  <sheetViews>
    <sheetView tabSelected="1" topLeftCell="C1" zoomScaleNormal="100" zoomScaleSheetLayoutView="115" workbookViewId="0">
      <selection activeCell="E8" sqref="E8:Q8"/>
    </sheetView>
  </sheetViews>
  <sheetFormatPr defaultColWidth="9.140625" defaultRowHeight="15" x14ac:dyDescent="0.25"/>
  <cols>
    <col min="1" max="1" width="4.5703125" style="3" customWidth="1"/>
    <col min="2" max="2" width="87.42578125" style="3" customWidth="1"/>
    <col min="3" max="3" width="23.85546875" style="3" customWidth="1"/>
    <col min="4" max="4" width="17.7109375" style="3" customWidth="1"/>
    <col min="5" max="5" width="14" style="3" customWidth="1"/>
    <col min="6" max="17" width="13.7109375" style="3" customWidth="1"/>
    <col min="18" max="16384" width="9.140625" style="3"/>
  </cols>
  <sheetData>
    <row r="1" spans="1:17" ht="15.75" x14ac:dyDescent="0.25">
      <c r="A1" s="2"/>
      <c r="L1" s="16"/>
      <c r="M1" s="16"/>
      <c r="N1" s="16"/>
      <c r="O1" s="16"/>
      <c r="P1" s="16"/>
      <c r="Q1" s="1" t="s">
        <v>53</v>
      </c>
    </row>
    <row r="2" spans="1:17" ht="15.75" x14ac:dyDescent="0.25">
      <c r="A2" s="2"/>
      <c r="L2" s="16"/>
      <c r="M2" s="16"/>
      <c r="N2" s="16"/>
      <c r="O2" s="16"/>
      <c r="P2" s="16"/>
      <c r="Q2" s="1" t="s">
        <v>5</v>
      </c>
    </row>
    <row r="3" spans="1:17" ht="15.75" x14ac:dyDescent="0.25">
      <c r="A3" s="2"/>
      <c r="L3" s="16"/>
      <c r="M3" s="16"/>
      <c r="N3" s="16"/>
      <c r="O3" s="16"/>
      <c r="P3" s="16"/>
      <c r="Q3" s="1" t="s">
        <v>6</v>
      </c>
    </row>
    <row r="4" spans="1:17" ht="15.75" x14ac:dyDescent="0.25">
      <c r="A4" s="2"/>
      <c r="L4" s="16"/>
      <c r="M4" s="16"/>
      <c r="N4" s="16"/>
      <c r="O4" s="16"/>
      <c r="P4" s="16"/>
      <c r="Q4" s="1" t="s">
        <v>54</v>
      </c>
    </row>
    <row r="5" spans="1:17" x14ac:dyDescent="0.25">
      <c r="A5" s="2"/>
    </row>
    <row r="6" spans="1:17" ht="18.75" x14ac:dyDescent="0.25">
      <c r="A6" s="17" t="s">
        <v>7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7" ht="11.25" customHeight="1" x14ac:dyDescent="0.25">
      <c r="A7" s="4"/>
    </row>
    <row r="8" spans="1:17" ht="15" customHeight="1" x14ac:dyDescent="0.25">
      <c r="A8" s="18" t="s">
        <v>0</v>
      </c>
      <c r="B8" s="18" t="s">
        <v>8</v>
      </c>
      <c r="C8" s="18" t="s">
        <v>9</v>
      </c>
      <c r="D8" s="18" t="s">
        <v>10</v>
      </c>
      <c r="E8" s="18" t="s">
        <v>11</v>
      </c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</row>
    <row r="9" spans="1:17" x14ac:dyDescent="0.25">
      <c r="A9" s="18"/>
      <c r="B9" s="18"/>
      <c r="C9" s="18"/>
      <c r="D9" s="18"/>
      <c r="E9" s="18" t="s">
        <v>12</v>
      </c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</row>
    <row r="10" spans="1:17" x14ac:dyDescent="0.25">
      <c r="A10" s="18"/>
      <c r="B10" s="18"/>
      <c r="C10" s="18"/>
      <c r="D10" s="18"/>
      <c r="E10" s="18"/>
      <c r="F10" s="5" t="s">
        <v>13</v>
      </c>
      <c r="G10" s="5" t="s">
        <v>14</v>
      </c>
      <c r="H10" s="5" t="s">
        <v>15</v>
      </c>
      <c r="I10" s="5" t="s">
        <v>16</v>
      </c>
      <c r="J10" s="5" t="s">
        <v>17</v>
      </c>
      <c r="K10" s="5" t="s">
        <v>18</v>
      </c>
      <c r="L10" s="5" t="s">
        <v>19</v>
      </c>
      <c r="M10" s="5" t="s">
        <v>20</v>
      </c>
      <c r="N10" s="5" t="s">
        <v>21</v>
      </c>
      <c r="O10" s="5" t="s">
        <v>22</v>
      </c>
      <c r="P10" s="5" t="s">
        <v>23</v>
      </c>
      <c r="Q10" s="5" t="s">
        <v>24</v>
      </c>
    </row>
    <row r="11" spans="1:17" x14ac:dyDescent="0.25">
      <c r="A11" s="6">
        <v>1</v>
      </c>
      <c r="B11" s="6">
        <v>2</v>
      </c>
      <c r="C11" s="6">
        <v>3</v>
      </c>
      <c r="D11" s="6">
        <v>4</v>
      </c>
      <c r="E11" s="7">
        <v>5</v>
      </c>
      <c r="F11" s="7">
        <v>6</v>
      </c>
      <c r="G11" s="7">
        <v>7</v>
      </c>
      <c r="H11" s="7">
        <v>8</v>
      </c>
      <c r="I11" s="7">
        <v>9</v>
      </c>
      <c r="J11" s="7">
        <v>10</v>
      </c>
      <c r="K11" s="7">
        <v>11</v>
      </c>
      <c r="L11" s="7">
        <v>12</v>
      </c>
      <c r="M11" s="7">
        <v>13</v>
      </c>
      <c r="N11" s="7">
        <v>14</v>
      </c>
      <c r="O11" s="7">
        <v>15</v>
      </c>
      <c r="P11" s="7">
        <v>16</v>
      </c>
      <c r="Q11" s="7">
        <v>17</v>
      </c>
    </row>
    <row r="12" spans="1:17" s="11" customFormat="1" x14ac:dyDescent="0.25">
      <c r="A12" s="5">
        <v>1</v>
      </c>
      <c r="B12" s="8" t="s">
        <v>25</v>
      </c>
      <c r="C12" s="19" t="s">
        <v>26</v>
      </c>
      <c r="D12" s="9"/>
      <c r="E12" s="9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</row>
    <row r="13" spans="1:17" s="11" customFormat="1" ht="15" customHeight="1" x14ac:dyDescent="0.25">
      <c r="A13" s="31" t="s">
        <v>1</v>
      </c>
      <c r="B13" s="32" t="s">
        <v>27</v>
      </c>
      <c r="C13" s="20"/>
      <c r="D13" s="5" t="s">
        <v>12</v>
      </c>
      <c r="E13" s="12">
        <f>E14+E15+E16+E17</f>
        <v>1400209422.3899999</v>
      </c>
      <c r="F13" s="12">
        <f t="shared" ref="F13:Q13" si="0">F14+F15+F16+F17</f>
        <v>109644376.76000001</v>
      </c>
      <c r="G13" s="12">
        <f t="shared" si="0"/>
        <v>113561984.42999999</v>
      </c>
      <c r="H13" s="12">
        <f t="shared" si="0"/>
        <v>118174946.38</v>
      </c>
      <c r="I13" s="12">
        <f t="shared" si="0"/>
        <v>111033096.20999999</v>
      </c>
      <c r="J13" s="12">
        <f t="shared" si="0"/>
        <v>80385579.480000004</v>
      </c>
      <c r="K13" s="12">
        <f t="shared" si="0"/>
        <v>78573822.629999995</v>
      </c>
      <c r="L13" s="12">
        <f t="shared" si="0"/>
        <v>131472602.75</v>
      </c>
      <c r="M13" s="12">
        <f t="shared" si="0"/>
        <v>131472602.75</v>
      </c>
      <c r="N13" s="12">
        <f t="shared" si="0"/>
        <v>131472602.75</v>
      </c>
      <c r="O13" s="12">
        <f t="shared" si="0"/>
        <v>131472602.75</v>
      </c>
      <c r="P13" s="12">
        <f t="shared" si="0"/>
        <v>131472602.75</v>
      </c>
      <c r="Q13" s="12">
        <f t="shared" si="0"/>
        <v>131472602.75</v>
      </c>
    </row>
    <row r="14" spans="1:17" s="11" customFormat="1" x14ac:dyDescent="0.25">
      <c r="A14" s="18"/>
      <c r="B14" s="32"/>
      <c r="C14" s="20"/>
      <c r="D14" s="5" t="s">
        <v>28</v>
      </c>
      <c r="E14" s="12">
        <f>SUM(F14:Q14)</f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</row>
    <row r="15" spans="1:17" s="11" customFormat="1" ht="22.5" x14ac:dyDescent="0.25">
      <c r="A15" s="18"/>
      <c r="B15" s="32"/>
      <c r="C15" s="20"/>
      <c r="D15" s="5" t="s">
        <v>29</v>
      </c>
      <c r="E15" s="12">
        <f t="shared" ref="E15:E77" si="1">SUM(F15:Q15)</f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</row>
    <row r="16" spans="1:17" s="11" customFormat="1" x14ac:dyDescent="0.25">
      <c r="A16" s="18"/>
      <c r="B16" s="32"/>
      <c r="C16" s="20"/>
      <c r="D16" s="5" t="s">
        <v>30</v>
      </c>
      <c r="E16" s="12">
        <f t="shared" si="1"/>
        <v>1400209422.3899999</v>
      </c>
      <c r="F16" s="12">
        <v>109644376.76000001</v>
      </c>
      <c r="G16" s="12">
        <f>113294293.91+267690.52</f>
        <v>113561984.42999999</v>
      </c>
      <c r="H16" s="12">
        <v>118174946.38</v>
      </c>
      <c r="I16" s="12">
        <v>111033096.20999999</v>
      </c>
      <c r="J16" s="12">
        <f>80561790-J51-J82</f>
        <v>80385579.480000004</v>
      </c>
      <c r="K16" s="12">
        <f>78812170-K51-K82</f>
        <v>78573822.629999995</v>
      </c>
      <c r="L16" s="12">
        <f t="shared" ref="L16:Q16" si="2">126249639.2+5222963.55</f>
        <v>131472602.75</v>
      </c>
      <c r="M16" s="12">
        <f t="shared" si="2"/>
        <v>131472602.75</v>
      </c>
      <c r="N16" s="12">
        <f t="shared" si="2"/>
        <v>131472602.75</v>
      </c>
      <c r="O16" s="12">
        <f t="shared" si="2"/>
        <v>131472602.75</v>
      </c>
      <c r="P16" s="12">
        <f t="shared" si="2"/>
        <v>131472602.75</v>
      </c>
      <c r="Q16" s="12">
        <f t="shared" si="2"/>
        <v>131472602.75</v>
      </c>
    </row>
    <row r="17" spans="1:17" s="11" customFormat="1" ht="22.5" x14ac:dyDescent="0.25">
      <c r="A17" s="18"/>
      <c r="B17" s="32"/>
      <c r="C17" s="20"/>
      <c r="D17" s="5" t="s">
        <v>31</v>
      </c>
      <c r="E17" s="12">
        <f t="shared" si="1"/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</row>
    <row r="18" spans="1:17" s="11" customFormat="1" ht="33.75" customHeight="1" x14ac:dyDescent="0.25">
      <c r="A18" s="19" t="s">
        <v>2</v>
      </c>
      <c r="B18" s="22" t="s">
        <v>32</v>
      </c>
      <c r="C18" s="20"/>
      <c r="D18" s="5" t="s">
        <v>12</v>
      </c>
      <c r="E18" s="12">
        <f>E19+E20+E21+E22</f>
        <v>30838272.52</v>
      </c>
      <c r="F18" s="12">
        <f t="shared" ref="F18:Q18" si="3">F19+F20+F21+F22</f>
        <v>3036400</v>
      </c>
      <c r="G18" s="12">
        <f t="shared" si="3"/>
        <v>1370732.52</v>
      </c>
      <c r="H18" s="12">
        <f t="shared" si="3"/>
        <v>2814914</v>
      </c>
      <c r="I18" s="12">
        <f t="shared" si="3"/>
        <v>2200000</v>
      </c>
      <c r="J18" s="12">
        <f t="shared" si="3"/>
        <v>0</v>
      </c>
      <c r="K18" s="12">
        <f t="shared" si="3"/>
        <v>0</v>
      </c>
      <c r="L18" s="12">
        <f t="shared" si="3"/>
        <v>3569371</v>
      </c>
      <c r="M18" s="12">
        <f t="shared" si="3"/>
        <v>3569371</v>
      </c>
      <c r="N18" s="12">
        <f t="shared" si="3"/>
        <v>3569371</v>
      </c>
      <c r="O18" s="12">
        <f t="shared" si="3"/>
        <v>3569371</v>
      </c>
      <c r="P18" s="12">
        <f t="shared" si="3"/>
        <v>3569371</v>
      </c>
      <c r="Q18" s="12">
        <f t="shared" si="3"/>
        <v>3569371</v>
      </c>
    </row>
    <row r="19" spans="1:17" s="11" customFormat="1" x14ac:dyDescent="0.25">
      <c r="A19" s="20"/>
      <c r="B19" s="23"/>
      <c r="C19" s="20"/>
      <c r="D19" s="5" t="s">
        <v>28</v>
      </c>
      <c r="E19" s="12">
        <f t="shared" si="1"/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</row>
    <row r="20" spans="1:17" s="11" customFormat="1" ht="22.5" x14ac:dyDescent="0.25">
      <c r="A20" s="20"/>
      <c r="B20" s="23"/>
      <c r="C20" s="20"/>
      <c r="D20" s="5" t="s">
        <v>29</v>
      </c>
      <c r="E20" s="12">
        <f t="shared" si="1"/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</row>
    <row r="21" spans="1:17" s="11" customFormat="1" x14ac:dyDescent="0.25">
      <c r="A21" s="20"/>
      <c r="B21" s="23"/>
      <c r="C21" s="20"/>
      <c r="D21" s="5" t="s">
        <v>30</v>
      </c>
      <c r="E21" s="12">
        <f t="shared" si="1"/>
        <v>30838272.52</v>
      </c>
      <c r="F21" s="12">
        <v>3036400</v>
      </c>
      <c r="G21" s="12">
        <v>1370732.52</v>
      </c>
      <c r="H21" s="12">
        <v>2814914</v>
      </c>
      <c r="I21" s="12">
        <v>2200000</v>
      </c>
      <c r="J21" s="12">
        <v>0</v>
      </c>
      <c r="K21" s="12">
        <v>0</v>
      </c>
      <c r="L21" s="12">
        <v>3569371</v>
      </c>
      <c r="M21" s="12">
        <v>3569371</v>
      </c>
      <c r="N21" s="12">
        <v>3569371</v>
      </c>
      <c r="O21" s="12">
        <v>3569371</v>
      </c>
      <c r="P21" s="12">
        <v>3569371</v>
      </c>
      <c r="Q21" s="12">
        <v>3569371</v>
      </c>
    </row>
    <row r="22" spans="1:17" s="11" customFormat="1" ht="22.5" x14ac:dyDescent="0.25">
      <c r="A22" s="21"/>
      <c r="B22" s="24"/>
      <c r="C22" s="20"/>
      <c r="D22" s="5" t="s">
        <v>31</v>
      </c>
      <c r="E22" s="12">
        <f t="shared" si="1"/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</row>
    <row r="23" spans="1:17" s="11" customFormat="1" x14ac:dyDescent="0.25">
      <c r="A23" s="19" t="s">
        <v>33</v>
      </c>
      <c r="B23" s="22" t="s">
        <v>34</v>
      </c>
      <c r="C23" s="20"/>
      <c r="D23" s="5" t="s">
        <v>12</v>
      </c>
      <c r="E23" s="12">
        <f t="shared" ref="E23:Q23" si="4">E24+E25+E26+E27</f>
        <v>43698978</v>
      </c>
      <c r="F23" s="12">
        <f t="shared" si="4"/>
        <v>3043600</v>
      </c>
      <c r="G23" s="12">
        <f t="shared" si="4"/>
        <v>2027100</v>
      </c>
      <c r="H23" s="12">
        <f t="shared" si="4"/>
        <v>4825400</v>
      </c>
      <c r="I23" s="12">
        <f t="shared" si="4"/>
        <v>3450000</v>
      </c>
      <c r="J23" s="12">
        <f t="shared" si="4"/>
        <v>0</v>
      </c>
      <c r="K23" s="12">
        <f t="shared" si="4"/>
        <v>0</v>
      </c>
      <c r="L23" s="12">
        <f t="shared" si="4"/>
        <v>5058813</v>
      </c>
      <c r="M23" s="12">
        <f t="shared" si="4"/>
        <v>5058813</v>
      </c>
      <c r="N23" s="12">
        <f t="shared" si="4"/>
        <v>5058813</v>
      </c>
      <c r="O23" s="12">
        <f t="shared" si="4"/>
        <v>5058813</v>
      </c>
      <c r="P23" s="12">
        <f t="shared" si="4"/>
        <v>5058813</v>
      </c>
      <c r="Q23" s="12">
        <f t="shared" si="4"/>
        <v>5058813</v>
      </c>
    </row>
    <row r="24" spans="1:17" s="11" customFormat="1" x14ac:dyDescent="0.25">
      <c r="A24" s="20"/>
      <c r="B24" s="23"/>
      <c r="C24" s="20"/>
      <c r="D24" s="5" t="s">
        <v>28</v>
      </c>
      <c r="E24" s="12">
        <f t="shared" si="1"/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</row>
    <row r="25" spans="1:17" s="11" customFormat="1" ht="22.5" x14ac:dyDescent="0.25">
      <c r="A25" s="20"/>
      <c r="B25" s="23"/>
      <c r="C25" s="20"/>
      <c r="D25" s="5" t="s">
        <v>29</v>
      </c>
      <c r="E25" s="12">
        <f t="shared" si="1"/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</row>
    <row r="26" spans="1:17" s="11" customFormat="1" x14ac:dyDescent="0.25">
      <c r="A26" s="20"/>
      <c r="B26" s="23"/>
      <c r="C26" s="20"/>
      <c r="D26" s="5" t="s">
        <v>30</v>
      </c>
      <c r="E26" s="12">
        <f t="shared" si="1"/>
        <v>43698978</v>
      </c>
      <c r="F26" s="12">
        <v>3043600</v>
      </c>
      <c r="G26" s="12">
        <v>2027100</v>
      </c>
      <c r="H26" s="12">
        <v>4825400</v>
      </c>
      <c r="I26" s="12">
        <v>3450000</v>
      </c>
      <c r="J26" s="12">
        <v>0</v>
      </c>
      <c r="K26" s="12">
        <v>0</v>
      </c>
      <c r="L26" s="12">
        <v>5058813</v>
      </c>
      <c r="M26" s="12">
        <v>5058813</v>
      </c>
      <c r="N26" s="12">
        <v>5058813</v>
      </c>
      <c r="O26" s="12">
        <v>5058813</v>
      </c>
      <c r="P26" s="12">
        <v>5058813</v>
      </c>
      <c r="Q26" s="12">
        <v>5058813</v>
      </c>
    </row>
    <row r="27" spans="1:17" s="11" customFormat="1" ht="22.5" x14ac:dyDescent="0.25">
      <c r="A27" s="21"/>
      <c r="B27" s="24"/>
      <c r="C27" s="20"/>
      <c r="D27" s="5" t="s">
        <v>31</v>
      </c>
      <c r="E27" s="12">
        <f t="shared" si="1"/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</row>
    <row r="28" spans="1:17" s="11" customFormat="1" ht="15" customHeight="1" x14ac:dyDescent="0.25">
      <c r="A28" s="19" t="s">
        <v>35</v>
      </c>
      <c r="B28" s="22" t="s">
        <v>36</v>
      </c>
      <c r="C28" s="20"/>
      <c r="D28" s="5" t="s">
        <v>12</v>
      </c>
      <c r="E28" s="12">
        <f>E29+E30+E31+E32</f>
        <v>35734937.689999998</v>
      </c>
      <c r="F28" s="12">
        <f t="shared" ref="F28:Q28" si="5">F29+F30+F31+F32</f>
        <v>2661216.1</v>
      </c>
      <c r="G28" s="12">
        <f t="shared" si="5"/>
        <v>1069725.3999999999</v>
      </c>
      <c r="H28" s="12">
        <f t="shared" si="5"/>
        <v>2973596.19</v>
      </c>
      <c r="I28" s="12">
        <f t="shared" si="5"/>
        <v>0</v>
      </c>
      <c r="J28" s="12">
        <f t="shared" si="5"/>
        <v>0</v>
      </c>
      <c r="K28" s="12">
        <f t="shared" si="5"/>
        <v>0</v>
      </c>
      <c r="L28" s="12">
        <f t="shared" si="5"/>
        <v>4838400</v>
      </c>
      <c r="M28" s="12">
        <f t="shared" si="5"/>
        <v>4838400</v>
      </c>
      <c r="N28" s="12">
        <f t="shared" si="5"/>
        <v>4838400</v>
      </c>
      <c r="O28" s="12">
        <f t="shared" si="5"/>
        <v>4838400</v>
      </c>
      <c r="P28" s="12">
        <f t="shared" si="5"/>
        <v>4838400</v>
      </c>
      <c r="Q28" s="12">
        <f t="shared" si="5"/>
        <v>4838400</v>
      </c>
    </row>
    <row r="29" spans="1:17" s="11" customFormat="1" ht="15" customHeight="1" x14ac:dyDescent="0.25">
      <c r="A29" s="20"/>
      <c r="B29" s="23"/>
      <c r="C29" s="20"/>
      <c r="D29" s="5" t="s">
        <v>28</v>
      </c>
      <c r="E29" s="12">
        <f t="shared" si="1"/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</row>
    <row r="30" spans="1:17" s="11" customFormat="1" ht="22.5" x14ac:dyDescent="0.25">
      <c r="A30" s="20"/>
      <c r="B30" s="23"/>
      <c r="C30" s="20"/>
      <c r="D30" s="5" t="s">
        <v>29</v>
      </c>
      <c r="E30" s="12">
        <f t="shared" si="1"/>
        <v>274300</v>
      </c>
      <c r="F30" s="12">
        <v>0</v>
      </c>
      <c r="G30" s="12">
        <v>274300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</row>
    <row r="31" spans="1:17" s="11" customFormat="1" ht="19.5" customHeight="1" x14ac:dyDescent="0.25">
      <c r="A31" s="20"/>
      <c r="B31" s="23"/>
      <c r="C31" s="20"/>
      <c r="D31" s="5" t="s">
        <v>30</v>
      </c>
      <c r="E31" s="12">
        <f t="shared" si="1"/>
        <v>35460637.689999998</v>
      </c>
      <c r="F31" s="12">
        <v>2661216.1</v>
      </c>
      <c r="G31" s="12">
        <v>795425.4</v>
      </c>
      <c r="H31" s="12">
        <v>2973596.19</v>
      </c>
      <c r="I31" s="12">
        <v>0</v>
      </c>
      <c r="J31" s="12">
        <v>0</v>
      </c>
      <c r="K31" s="12">
        <v>0</v>
      </c>
      <c r="L31" s="12">
        <v>4838400</v>
      </c>
      <c r="M31" s="12">
        <v>4838400</v>
      </c>
      <c r="N31" s="12">
        <v>4838400</v>
      </c>
      <c r="O31" s="12">
        <v>4838400</v>
      </c>
      <c r="P31" s="12">
        <v>4838400</v>
      </c>
      <c r="Q31" s="12">
        <v>4838400</v>
      </c>
    </row>
    <row r="32" spans="1:17" s="11" customFormat="1" ht="22.5" x14ac:dyDescent="0.25">
      <c r="A32" s="21"/>
      <c r="B32" s="24"/>
      <c r="C32" s="21"/>
      <c r="D32" s="5" t="s">
        <v>31</v>
      </c>
      <c r="E32" s="12">
        <f t="shared" si="1"/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</row>
    <row r="33" spans="1:17" s="11" customFormat="1" ht="15" customHeight="1" x14ac:dyDescent="0.25">
      <c r="A33" s="19"/>
      <c r="B33" s="25" t="s">
        <v>37</v>
      </c>
      <c r="C33" s="26"/>
      <c r="D33" s="5" t="s">
        <v>12</v>
      </c>
      <c r="E33" s="12">
        <f>E34+E35+E36+E37</f>
        <v>1510481610.5999999</v>
      </c>
      <c r="F33" s="12">
        <f t="shared" ref="F33:Q33" si="6">F34+F35+F36+F37</f>
        <v>118385592.86</v>
      </c>
      <c r="G33" s="12">
        <f t="shared" si="6"/>
        <v>118029542.34999999</v>
      </c>
      <c r="H33" s="12">
        <f t="shared" si="6"/>
        <v>128788856.56999999</v>
      </c>
      <c r="I33" s="12">
        <f t="shared" si="6"/>
        <v>116683096.20999999</v>
      </c>
      <c r="J33" s="12">
        <f t="shared" si="6"/>
        <v>80385579.480000004</v>
      </c>
      <c r="K33" s="12">
        <f t="shared" si="6"/>
        <v>78573822.629999995</v>
      </c>
      <c r="L33" s="12">
        <f t="shared" si="6"/>
        <v>144939186.75</v>
      </c>
      <c r="M33" s="12">
        <f t="shared" si="6"/>
        <v>144939186.75</v>
      </c>
      <c r="N33" s="12">
        <f t="shared" si="6"/>
        <v>144939186.75</v>
      </c>
      <c r="O33" s="12">
        <f t="shared" si="6"/>
        <v>144939186.75</v>
      </c>
      <c r="P33" s="12">
        <f t="shared" si="6"/>
        <v>144939186.75</v>
      </c>
      <c r="Q33" s="12">
        <f t="shared" si="6"/>
        <v>144939186.75</v>
      </c>
    </row>
    <row r="34" spans="1:17" s="11" customFormat="1" ht="15" customHeight="1" x14ac:dyDescent="0.25">
      <c r="A34" s="20"/>
      <c r="B34" s="27"/>
      <c r="C34" s="28"/>
      <c r="D34" s="5" t="s">
        <v>28</v>
      </c>
      <c r="E34" s="12">
        <f t="shared" si="1"/>
        <v>0</v>
      </c>
      <c r="F34" s="12">
        <f>F14+F19+F24+F29</f>
        <v>0</v>
      </c>
      <c r="G34" s="12">
        <f t="shared" ref="G34:Q37" si="7">G14+G19+G24+G29</f>
        <v>0</v>
      </c>
      <c r="H34" s="12">
        <f t="shared" si="7"/>
        <v>0</v>
      </c>
      <c r="I34" s="12">
        <f t="shared" si="7"/>
        <v>0</v>
      </c>
      <c r="J34" s="12">
        <f t="shared" si="7"/>
        <v>0</v>
      </c>
      <c r="K34" s="12">
        <f t="shared" si="7"/>
        <v>0</v>
      </c>
      <c r="L34" s="12">
        <f t="shared" si="7"/>
        <v>0</v>
      </c>
      <c r="M34" s="12">
        <f t="shared" si="7"/>
        <v>0</v>
      </c>
      <c r="N34" s="12">
        <f t="shared" si="7"/>
        <v>0</v>
      </c>
      <c r="O34" s="12">
        <f t="shared" si="7"/>
        <v>0</v>
      </c>
      <c r="P34" s="12">
        <f t="shared" si="7"/>
        <v>0</v>
      </c>
      <c r="Q34" s="12">
        <f t="shared" si="7"/>
        <v>0</v>
      </c>
    </row>
    <row r="35" spans="1:17" s="11" customFormat="1" ht="22.5" x14ac:dyDescent="0.25">
      <c r="A35" s="20"/>
      <c r="B35" s="27"/>
      <c r="C35" s="28"/>
      <c r="D35" s="5" t="s">
        <v>29</v>
      </c>
      <c r="E35" s="12">
        <f t="shared" si="1"/>
        <v>274300</v>
      </c>
      <c r="F35" s="12">
        <f t="shared" ref="F35:L37" si="8">F15+F20+F25+F30</f>
        <v>0</v>
      </c>
      <c r="G35" s="12">
        <f t="shared" si="7"/>
        <v>274300</v>
      </c>
      <c r="H35" s="12">
        <f t="shared" si="7"/>
        <v>0</v>
      </c>
      <c r="I35" s="12">
        <f t="shared" si="7"/>
        <v>0</v>
      </c>
      <c r="J35" s="12">
        <f t="shared" si="7"/>
        <v>0</v>
      </c>
      <c r="K35" s="12">
        <f t="shared" si="8"/>
        <v>0</v>
      </c>
      <c r="L35" s="12">
        <f t="shared" si="8"/>
        <v>0</v>
      </c>
      <c r="M35" s="12">
        <f t="shared" si="7"/>
        <v>0</v>
      </c>
      <c r="N35" s="12">
        <f t="shared" si="7"/>
        <v>0</v>
      </c>
      <c r="O35" s="12">
        <f t="shared" si="7"/>
        <v>0</v>
      </c>
      <c r="P35" s="12">
        <f t="shared" si="7"/>
        <v>0</v>
      </c>
      <c r="Q35" s="12">
        <f t="shared" si="7"/>
        <v>0</v>
      </c>
    </row>
    <row r="36" spans="1:17" s="11" customFormat="1" ht="15" customHeight="1" x14ac:dyDescent="0.25">
      <c r="A36" s="20"/>
      <c r="B36" s="27"/>
      <c r="C36" s="28"/>
      <c r="D36" s="5" t="s">
        <v>30</v>
      </c>
      <c r="E36" s="12">
        <f t="shared" si="1"/>
        <v>1510207310.5999999</v>
      </c>
      <c r="F36" s="12">
        <f>F16+F21+F26+F31</f>
        <v>118385592.86</v>
      </c>
      <c r="G36" s="12">
        <f t="shared" si="7"/>
        <v>117755242.34999999</v>
      </c>
      <c r="H36" s="12">
        <f t="shared" si="7"/>
        <v>128788856.56999999</v>
      </c>
      <c r="I36" s="12">
        <f t="shared" si="7"/>
        <v>116683096.20999999</v>
      </c>
      <c r="J36" s="12">
        <f t="shared" si="7"/>
        <v>80385579.480000004</v>
      </c>
      <c r="K36" s="12">
        <f t="shared" si="8"/>
        <v>78573822.629999995</v>
      </c>
      <c r="L36" s="12">
        <f>L16+L21+L26+L31</f>
        <v>144939186.75</v>
      </c>
      <c r="M36" s="12">
        <f>M16+M21+M26+M31</f>
        <v>144939186.75</v>
      </c>
      <c r="N36" s="12">
        <f t="shared" si="7"/>
        <v>144939186.75</v>
      </c>
      <c r="O36" s="12">
        <f t="shared" si="7"/>
        <v>144939186.75</v>
      </c>
      <c r="P36" s="12">
        <f t="shared" si="7"/>
        <v>144939186.75</v>
      </c>
      <c r="Q36" s="12">
        <f t="shared" si="7"/>
        <v>144939186.75</v>
      </c>
    </row>
    <row r="37" spans="1:17" s="11" customFormat="1" ht="22.5" x14ac:dyDescent="0.25">
      <c r="A37" s="21"/>
      <c r="B37" s="29"/>
      <c r="C37" s="30"/>
      <c r="D37" s="5" t="s">
        <v>31</v>
      </c>
      <c r="E37" s="12">
        <f t="shared" si="1"/>
        <v>0</v>
      </c>
      <c r="F37" s="12">
        <f t="shared" si="8"/>
        <v>0</v>
      </c>
      <c r="G37" s="12">
        <f t="shared" si="7"/>
        <v>0</v>
      </c>
      <c r="H37" s="12">
        <f t="shared" si="7"/>
        <v>0</v>
      </c>
      <c r="I37" s="12">
        <f t="shared" si="7"/>
        <v>0</v>
      </c>
      <c r="J37" s="12">
        <f t="shared" si="7"/>
        <v>0</v>
      </c>
      <c r="K37" s="12">
        <f t="shared" si="8"/>
        <v>0</v>
      </c>
      <c r="L37" s="12">
        <f t="shared" si="8"/>
        <v>0</v>
      </c>
      <c r="M37" s="12">
        <f t="shared" si="7"/>
        <v>0</v>
      </c>
      <c r="N37" s="12">
        <f t="shared" si="7"/>
        <v>0</v>
      </c>
      <c r="O37" s="12">
        <f t="shared" si="7"/>
        <v>0</v>
      </c>
      <c r="P37" s="12">
        <f t="shared" si="7"/>
        <v>0</v>
      </c>
      <c r="Q37" s="12">
        <f t="shared" si="7"/>
        <v>0</v>
      </c>
    </row>
    <row r="38" spans="1:17" s="11" customFormat="1" ht="15" customHeight="1" x14ac:dyDescent="0.25">
      <c r="A38" s="19">
        <v>2</v>
      </c>
      <c r="B38" s="22" t="s">
        <v>38</v>
      </c>
      <c r="C38" s="19" t="s">
        <v>39</v>
      </c>
      <c r="D38" s="5" t="s">
        <v>12</v>
      </c>
      <c r="E38" s="12">
        <f>E39+E40+E41+E42</f>
        <v>2575412.2800000003</v>
      </c>
      <c r="F38" s="12">
        <f t="shared" ref="F38:Q38" si="9">F39+F40+F41+F42</f>
        <v>858470.76</v>
      </c>
      <c r="G38" s="12">
        <f t="shared" si="9"/>
        <v>858470.76</v>
      </c>
      <c r="H38" s="12">
        <f t="shared" si="9"/>
        <v>858470.76</v>
      </c>
      <c r="I38" s="12">
        <f t="shared" si="9"/>
        <v>0</v>
      </c>
      <c r="J38" s="12">
        <f t="shared" si="9"/>
        <v>0</v>
      </c>
      <c r="K38" s="12">
        <f t="shared" si="9"/>
        <v>0</v>
      </c>
      <c r="L38" s="12">
        <f t="shared" si="9"/>
        <v>0</v>
      </c>
      <c r="M38" s="12">
        <f t="shared" si="9"/>
        <v>0</v>
      </c>
      <c r="N38" s="12">
        <f t="shared" si="9"/>
        <v>0</v>
      </c>
      <c r="O38" s="12">
        <f t="shared" si="9"/>
        <v>0</v>
      </c>
      <c r="P38" s="12">
        <f t="shared" si="9"/>
        <v>0</v>
      </c>
      <c r="Q38" s="12">
        <f t="shared" si="9"/>
        <v>0</v>
      </c>
    </row>
    <row r="39" spans="1:17" s="11" customFormat="1" x14ac:dyDescent="0.25">
      <c r="A39" s="20"/>
      <c r="B39" s="23"/>
      <c r="C39" s="20"/>
      <c r="D39" s="5" t="s">
        <v>28</v>
      </c>
      <c r="E39" s="12">
        <f t="shared" si="1"/>
        <v>0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</row>
    <row r="40" spans="1:17" s="11" customFormat="1" ht="22.5" x14ac:dyDescent="0.25">
      <c r="A40" s="20"/>
      <c r="B40" s="23"/>
      <c r="C40" s="20"/>
      <c r="D40" s="5" t="s">
        <v>29</v>
      </c>
      <c r="E40" s="12">
        <f t="shared" si="1"/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</row>
    <row r="41" spans="1:17" s="11" customFormat="1" x14ac:dyDescent="0.25">
      <c r="A41" s="20"/>
      <c r="B41" s="23"/>
      <c r="C41" s="20"/>
      <c r="D41" s="5" t="s">
        <v>30</v>
      </c>
      <c r="E41" s="12">
        <f t="shared" si="1"/>
        <v>2575412.2800000003</v>
      </c>
      <c r="F41" s="12">
        <v>858470.76</v>
      </c>
      <c r="G41" s="12">
        <v>858470.76</v>
      </c>
      <c r="H41" s="12">
        <v>858470.76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</row>
    <row r="42" spans="1:17" s="11" customFormat="1" ht="22.5" x14ac:dyDescent="0.25">
      <c r="A42" s="21"/>
      <c r="B42" s="24"/>
      <c r="C42" s="21"/>
      <c r="D42" s="5" t="s">
        <v>31</v>
      </c>
      <c r="E42" s="12">
        <f t="shared" si="1"/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</row>
    <row r="43" spans="1:17" s="11" customFormat="1" ht="15" customHeight="1" x14ac:dyDescent="0.25">
      <c r="A43" s="19"/>
      <c r="B43" s="25" t="s">
        <v>37</v>
      </c>
      <c r="C43" s="26"/>
      <c r="D43" s="5" t="s">
        <v>12</v>
      </c>
      <c r="E43" s="12">
        <f>E44+E45+E46+E47</f>
        <v>2575412.2800000003</v>
      </c>
      <c r="F43" s="12">
        <f t="shared" ref="F43:Q43" si="10">F44+F45+F46+F47</f>
        <v>858470.76</v>
      </c>
      <c r="G43" s="12">
        <f t="shared" si="10"/>
        <v>858470.76</v>
      </c>
      <c r="H43" s="12">
        <f t="shared" si="10"/>
        <v>858470.76</v>
      </c>
      <c r="I43" s="12">
        <f t="shared" si="10"/>
        <v>0</v>
      </c>
      <c r="J43" s="12">
        <f t="shared" si="10"/>
        <v>0</v>
      </c>
      <c r="K43" s="12">
        <f t="shared" si="10"/>
        <v>0</v>
      </c>
      <c r="L43" s="12">
        <f t="shared" si="10"/>
        <v>0</v>
      </c>
      <c r="M43" s="12">
        <f t="shared" si="10"/>
        <v>0</v>
      </c>
      <c r="N43" s="12">
        <f t="shared" si="10"/>
        <v>0</v>
      </c>
      <c r="O43" s="12">
        <f t="shared" si="10"/>
        <v>0</v>
      </c>
      <c r="P43" s="12">
        <f t="shared" si="10"/>
        <v>0</v>
      </c>
      <c r="Q43" s="12">
        <f t="shared" si="10"/>
        <v>0</v>
      </c>
    </row>
    <row r="44" spans="1:17" s="11" customFormat="1" ht="15" customHeight="1" x14ac:dyDescent="0.25">
      <c r="A44" s="20"/>
      <c r="B44" s="27"/>
      <c r="C44" s="28"/>
      <c r="D44" s="5" t="s">
        <v>28</v>
      </c>
      <c r="E44" s="12">
        <f t="shared" si="1"/>
        <v>0</v>
      </c>
      <c r="F44" s="12">
        <f t="shared" ref="F44:Q47" si="11">F39</f>
        <v>0</v>
      </c>
      <c r="G44" s="12">
        <f t="shared" si="11"/>
        <v>0</v>
      </c>
      <c r="H44" s="12">
        <f t="shared" si="11"/>
        <v>0</v>
      </c>
      <c r="I44" s="12">
        <f t="shared" si="11"/>
        <v>0</v>
      </c>
      <c r="J44" s="12">
        <f t="shared" si="11"/>
        <v>0</v>
      </c>
      <c r="K44" s="12">
        <f t="shared" si="11"/>
        <v>0</v>
      </c>
      <c r="L44" s="12">
        <f t="shared" si="11"/>
        <v>0</v>
      </c>
      <c r="M44" s="12">
        <f t="shared" si="11"/>
        <v>0</v>
      </c>
      <c r="N44" s="12">
        <f t="shared" si="11"/>
        <v>0</v>
      </c>
      <c r="O44" s="12">
        <f t="shared" si="11"/>
        <v>0</v>
      </c>
      <c r="P44" s="12">
        <f t="shared" si="11"/>
        <v>0</v>
      </c>
      <c r="Q44" s="12">
        <f t="shared" si="11"/>
        <v>0</v>
      </c>
    </row>
    <row r="45" spans="1:17" s="11" customFormat="1" ht="22.5" x14ac:dyDescent="0.25">
      <c r="A45" s="20"/>
      <c r="B45" s="27"/>
      <c r="C45" s="28"/>
      <c r="D45" s="5" t="s">
        <v>29</v>
      </c>
      <c r="E45" s="12">
        <f t="shared" si="1"/>
        <v>0</v>
      </c>
      <c r="F45" s="12">
        <f t="shared" si="11"/>
        <v>0</v>
      </c>
      <c r="G45" s="12">
        <f t="shared" si="11"/>
        <v>0</v>
      </c>
      <c r="H45" s="12">
        <f t="shared" si="11"/>
        <v>0</v>
      </c>
      <c r="I45" s="12">
        <f t="shared" si="11"/>
        <v>0</v>
      </c>
      <c r="J45" s="12">
        <f t="shared" si="11"/>
        <v>0</v>
      </c>
      <c r="K45" s="12">
        <f t="shared" si="11"/>
        <v>0</v>
      </c>
      <c r="L45" s="12">
        <f t="shared" si="11"/>
        <v>0</v>
      </c>
      <c r="M45" s="12">
        <f t="shared" si="11"/>
        <v>0</v>
      </c>
      <c r="N45" s="12">
        <f t="shared" si="11"/>
        <v>0</v>
      </c>
      <c r="O45" s="12">
        <f t="shared" si="11"/>
        <v>0</v>
      </c>
      <c r="P45" s="12">
        <f t="shared" si="11"/>
        <v>0</v>
      </c>
      <c r="Q45" s="12">
        <f t="shared" si="11"/>
        <v>0</v>
      </c>
    </row>
    <row r="46" spans="1:17" s="11" customFormat="1" ht="15" customHeight="1" x14ac:dyDescent="0.25">
      <c r="A46" s="20"/>
      <c r="B46" s="27"/>
      <c r="C46" s="28"/>
      <c r="D46" s="5" t="s">
        <v>30</v>
      </c>
      <c r="E46" s="12">
        <f t="shared" si="1"/>
        <v>2575412.2800000003</v>
      </c>
      <c r="F46" s="12">
        <f t="shared" si="11"/>
        <v>858470.76</v>
      </c>
      <c r="G46" s="12">
        <f t="shared" si="11"/>
        <v>858470.76</v>
      </c>
      <c r="H46" s="12">
        <f t="shared" si="11"/>
        <v>858470.76</v>
      </c>
      <c r="I46" s="12">
        <f t="shared" si="11"/>
        <v>0</v>
      </c>
      <c r="J46" s="12">
        <f t="shared" si="11"/>
        <v>0</v>
      </c>
      <c r="K46" s="12">
        <f t="shared" si="11"/>
        <v>0</v>
      </c>
      <c r="L46" s="12">
        <f t="shared" si="11"/>
        <v>0</v>
      </c>
      <c r="M46" s="12">
        <f t="shared" si="11"/>
        <v>0</v>
      </c>
      <c r="N46" s="12">
        <f t="shared" si="11"/>
        <v>0</v>
      </c>
      <c r="O46" s="12">
        <f t="shared" si="11"/>
        <v>0</v>
      </c>
      <c r="P46" s="12">
        <f t="shared" si="11"/>
        <v>0</v>
      </c>
      <c r="Q46" s="12">
        <f t="shared" si="11"/>
        <v>0</v>
      </c>
    </row>
    <row r="47" spans="1:17" s="11" customFormat="1" ht="22.5" x14ac:dyDescent="0.25">
      <c r="A47" s="21"/>
      <c r="B47" s="29"/>
      <c r="C47" s="30"/>
      <c r="D47" s="5" t="s">
        <v>31</v>
      </c>
      <c r="E47" s="12">
        <f t="shared" si="1"/>
        <v>0</v>
      </c>
      <c r="F47" s="12">
        <f t="shared" si="11"/>
        <v>0</v>
      </c>
      <c r="G47" s="12">
        <f t="shared" si="11"/>
        <v>0</v>
      </c>
      <c r="H47" s="12">
        <f t="shared" si="11"/>
        <v>0</v>
      </c>
      <c r="I47" s="12">
        <f t="shared" si="11"/>
        <v>0</v>
      </c>
      <c r="J47" s="12">
        <f t="shared" si="11"/>
        <v>0</v>
      </c>
      <c r="K47" s="12">
        <f t="shared" si="11"/>
        <v>0</v>
      </c>
      <c r="L47" s="12">
        <f t="shared" si="11"/>
        <v>0</v>
      </c>
      <c r="M47" s="12">
        <f t="shared" si="11"/>
        <v>0</v>
      </c>
      <c r="N47" s="12">
        <f t="shared" si="11"/>
        <v>0</v>
      </c>
      <c r="O47" s="12">
        <f t="shared" si="11"/>
        <v>0</v>
      </c>
      <c r="P47" s="12">
        <f t="shared" si="11"/>
        <v>0</v>
      </c>
      <c r="Q47" s="12">
        <f t="shared" si="11"/>
        <v>0</v>
      </c>
    </row>
    <row r="48" spans="1:17" s="11" customFormat="1" ht="15" customHeight="1" x14ac:dyDescent="0.25">
      <c r="A48" s="19">
        <v>3</v>
      </c>
      <c r="B48" s="22" t="s">
        <v>40</v>
      </c>
      <c r="C48" s="19" t="s">
        <v>26</v>
      </c>
      <c r="D48" s="5" t="s">
        <v>12</v>
      </c>
      <c r="E48" s="12">
        <f>E49+E50+E51+E52</f>
        <v>15440426.870000001</v>
      </c>
      <c r="F48" s="12">
        <f t="shared" ref="F48:Q48" si="12">F49+F50+F51+F52</f>
        <v>650100</v>
      </c>
      <c r="G48" s="12">
        <f t="shared" si="12"/>
        <v>1884263.72</v>
      </c>
      <c r="H48" s="12">
        <f t="shared" si="12"/>
        <v>3145115.79</v>
      </c>
      <c r="I48" s="12">
        <f t="shared" si="12"/>
        <v>2071157.89</v>
      </c>
      <c r="J48" s="12">
        <f t="shared" si="12"/>
        <v>3092421.05</v>
      </c>
      <c r="K48" s="12">
        <f t="shared" si="12"/>
        <v>4597368.42</v>
      </c>
      <c r="L48" s="12">
        <f t="shared" si="12"/>
        <v>0</v>
      </c>
      <c r="M48" s="12">
        <f t="shared" si="12"/>
        <v>0</v>
      </c>
      <c r="N48" s="12">
        <f t="shared" si="12"/>
        <v>0</v>
      </c>
      <c r="O48" s="12">
        <f t="shared" si="12"/>
        <v>0</v>
      </c>
      <c r="P48" s="12">
        <f t="shared" si="12"/>
        <v>0</v>
      </c>
      <c r="Q48" s="12">
        <f t="shared" si="12"/>
        <v>0</v>
      </c>
    </row>
    <row r="49" spans="1:17" s="11" customFormat="1" x14ac:dyDescent="0.25">
      <c r="A49" s="20"/>
      <c r="B49" s="23"/>
      <c r="C49" s="20"/>
      <c r="D49" s="5" t="s">
        <v>28</v>
      </c>
      <c r="E49" s="12">
        <f t="shared" si="1"/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</row>
    <row r="50" spans="1:17" s="11" customFormat="1" ht="24.75" customHeight="1" x14ac:dyDescent="0.25">
      <c r="A50" s="20"/>
      <c r="B50" s="23"/>
      <c r="C50" s="20"/>
      <c r="D50" s="5" t="s">
        <v>29</v>
      </c>
      <c r="E50" s="12">
        <f t="shared" si="1"/>
        <v>13156200</v>
      </c>
      <c r="F50" s="13">
        <v>313600</v>
      </c>
      <c r="G50" s="13">
        <f>431500+300000</f>
        <v>731500</v>
      </c>
      <c r="H50" s="13">
        <v>2838200</v>
      </c>
      <c r="I50" s="13">
        <v>1967600</v>
      </c>
      <c r="J50" s="13">
        <v>2937800</v>
      </c>
      <c r="K50" s="13">
        <v>4367500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</row>
    <row r="51" spans="1:17" s="11" customFormat="1" ht="18.75" customHeight="1" x14ac:dyDescent="0.25">
      <c r="A51" s="20"/>
      <c r="B51" s="23"/>
      <c r="C51" s="20"/>
      <c r="D51" s="5" t="s">
        <v>30</v>
      </c>
      <c r="E51" s="12">
        <f t="shared" si="1"/>
        <v>2284226.87</v>
      </c>
      <c r="F51" s="13">
        <f>16500+320000</f>
        <v>336500</v>
      </c>
      <c r="G51" s="13">
        <f>22711+1130052.72</f>
        <v>1152763.72</v>
      </c>
      <c r="H51" s="13">
        <v>306915.78999999998</v>
      </c>
      <c r="I51" s="13">
        <v>103557.89</v>
      </c>
      <c r="J51" s="13">
        <v>154621.04999999999</v>
      </c>
      <c r="K51" s="13">
        <v>229868.42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</row>
    <row r="52" spans="1:17" s="11" customFormat="1" ht="22.5" x14ac:dyDescent="0.25">
      <c r="A52" s="21"/>
      <c r="B52" s="24"/>
      <c r="C52" s="21"/>
      <c r="D52" s="5" t="s">
        <v>31</v>
      </c>
      <c r="E52" s="12">
        <f t="shared" si="1"/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</row>
    <row r="53" spans="1:17" s="11" customFormat="1" ht="16.5" customHeight="1" x14ac:dyDescent="0.25">
      <c r="A53" s="19"/>
      <c r="B53" s="25" t="s">
        <v>37</v>
      </c>
      <c r="C53" s="26"/>
      <c r="D53" s="5" t="s">
        <v>12</v>
      </c>
      <c r="E53" s="12">
        <f>E54+E55+E56+E57</f>
        <v>15440426.870000001</v>
      </c>
      <c r="F53" s="12">
        <f t="shared" ref="F53:Q53" si="13">F54+F55+F56+F57</f>
        <v>650100</v>
      </c>
      <c r="G53" s="12">
        <f t="shared" si="13"/>
        <v>1884263.72</v>
      </c>
      <c r="H53" s="12">
        <f t="shared" si="13"/>
        <v>3145115.79</v>
      </c>
      <c r="I53" s="12">
        <f t="shared" si="13"/>
        <v>2071157.89</v>
      </c>
      <c r="J53" s="12">
        <f t="shared" si="13"/>
        <v>3092421.05</v>
      </c>
      <c r="K53" s="12">
        <f t="shared" si="13"/>
        <v>4597368.42</v>
      </c>
      <c r="L53" s="12">
        <f t="shared" si="13"/>
        <v>0</v>
      </c>
      <c r="M53" s="12">
        <f t="shared" si="13"/>
        <v>0</v>
      </c>
      <c r="N53" s="12">
        <f t="shared" si="13"/>
        <v>0</v>
      </c>
      <c r="O53" s="12">
        <f t="shared" si="13"/>
        <v>0</v>
      </c>
      <c r="P53" s="12">
        <f t="shared" si="13"/>
        <v>0</v>
      </c>
      <c r="Q53" s="12">
        <f t="shared" si="13"/>
        <v>0</v>
      </c>
    </row>
    <row r="54" spans="1:17" s="11" customFormat="1" ht="16.5" customHeight="1" x14ac:dyDescent="0.25">
      <c r="A54" s="20"/>
      <c r="B54" s="27"/>
      <c r="C54" s="28"/>
      <c r="D54" s="5" t="s">
        <v>28</v>
      </c>
      <c r="E54" s="12">
        <f t="shared" si="1"/>
        <v>0</v>
      </c>
      <c r="F54" s="12">
        <f t="shared" ref="F54:Q57" si="14">F49</f>
        <v>0</v>
      </c>
      <c r="G54" s="12">
        <f t="shared" si="14"/>
        <v>0</v>
      </c>
      <c r="H54" s="12">
        <f t="shared" si="14"/>
        <v>0</v>
      </c>
      <c r="I54" s="12">
        <f t="shared" si="14"/>
        <v>0</v>
      </c>
      <c r="J54" s="12">
        <f t="shared" si="14"/>
        <v>0</v>
      </c>
      <c r="K54" s="12">
        <f t="shared" si="14"/>
        <v>0</v>
      </c>
      <c r="L54" s="12">
        <f t="shared" si="14"/>
        <v>0</v>
      </c>
      <c r="M54" s="12">
        <f t="shared" si="14"/>
        <v>0</v>
      </c>
      <c r="N54" s="12">
        <f t="shared" si="14"/>
        <v>0</v>
      </c>
      <c r="O54" s="12">
        <f t="shared" si="14"/>
        <v>0</v>
      </c>
      <c r="P54" s="12">
        <f t="shared" si="14"/>
        <v>0</v>
      </c>
      <c r="Q54" s="12">
        <f t="shared" si="14"/>
        <v>0</v>
      </c>
    </row>
    <row r="55" spans="1:17" s="11" customFormat="1" ht="22.5" x14ac:dyDescent="0.25">
      <c r="A55" s="20"/>
      <c r="B55" s="27"/>
      <c r="C55" s="28"/>
      <c r="D55" s="5" t="s">
        <v>29</v>
      </c>
      <c r="E55" s="12">
        <f t="shared" si="1"/>
        <v>13156200</v>
      </c>
      <c r="F55" s="12">
        <f t="shared" si="14"/>
        <v>313600</v>
      </c>
      <c r="G55" s="12">
        <f t="shared" si="14"/>
        <v>731500</v>
      </c>
      <c r="H55" s="12">
        <f t="shared" si="14"/>
        <v>2838200</v>
      </c>
      <c r="I55" s="12">
        <f t="shared" si="14"/>
        <v>1967600</v>
      </c>
      <c r="J55" s="12">
        <f t="shared" si="14"/>
        <v>2937800</v>
      </c>
      <c r="K55" s="12">
        <f t="shared" si="14"/>
        <v>4367500</v>
      </c>
      <c r="L55" s="12">
        <f t="shared" si="14"/>
        <v>0</v>
      </c>
      <c r="M55" s="12">
        <f t="shared" si="14"/>
        <v>0</v>
      </c>
      <c r="N55" s="12">
        <f t="shared" si="14"/>
        <v>0</v>
      </c>
      <c r="O55" s="12">
        <f t="shared" si="14"/>
        <v>0</v>
      </c>
      <c r="P55" s="12">
        <f t="shared" si="14"/>
        <v>0</v>
      </c>
      <c r="Q55" s="12">
        <f t="shared" si="14"/>
        <v>0</v>
      </c>
    </row>
    <row r="56" spans="1:17" s="11" customFormat="1" ht="16.5" customHeight="1" x14ac:dyDescent="0.25">
      <c r="A56" s="20"/>
      <c r="B56" s="27"/>
      <c r="C56" s="28"/>
      <c r="D56" s="5" t="s">
        <v>30</v>
      </c>
      <c r="E56" s="12">
        <f t="shared" si="1"/>
        <v>2284226.87</v>
      </c>
      <c r="F56" s="12">
        <f t="shared" si="14"/>
        <v>336500</v>
      </c>
      <c r="G56" s="12">
        <f t="shared" si="14"/>
        <v>1152763.72</v>
      </c>
      <c r="H56" s="12">
        <f t="shared" si="14"/>
        <v>306915.78999999998</v>
      </c>
      <c r="I56" s="12">
        <f t="shared" si="14"/>
        <v>103557.89</v>
      </c>
      <c r="J56" s="12">
        <f t="shared" si="14"/>
        <v>154621.04999999999</v>
      </c>
      <c r="K56" s="12">
        <f t="shared" si="14"/>
        <v>229868.42</v>
      </c>
      <c r="L56" s="12">
        <f t="shared" si="14"/>
        <v>0</v>
      </c>
      <c r="M56" s="12">
        <f t="shared" si="14"/>
        <v>0</v>
      </c>
      <c r="N56" s="12">
        <f t="shared" si="14"/>
        <v>0</v>
      </c>
      <c r="O56" s="12">
        <f t="shared" si="14"/>
        <v>0</v>
      </c>
      <c r="P56" s="12">
        <f t="shared" si="14"/>
        <v>0</v>
      </c>
      <c r="Q56" s="12">
        <f t="shared" si="14"/>
        <v>0</v>
      </c>
    </row>
    <row r="57" spans="1:17" s="11" customFormat="1" ht="22.5" x14ac:dyDescent="0.25">
      <c r="A57" s="21"/>
      <c r="B57" s="29"/>
      <c r="C57" s="30"/>
      <c r="D57" s="5" t="s">
        <v>31</v>
      </c>
      <c r="E57" s="12">
        <f t="shared" si="1"/>
        <v>0</v>
      </c>
      <c r="F57" s="12">
        <f t="shared" si="14"/>
        <v>0</v>
      </c>
      <c r="G57" s="12">
        <f t="shared" si="14"/>
        <v>0</v>
      </c>
      <c r="H57" s="12">
        <f t="shared" si="14"/>
        <v>0</v>
      </c>
      <c r="I57" s="12">
        <f t="shared" si="14"/>
        <v>0</v>
      </c>
      <c r="J57" s="12">
        <f t="shared" si="14"/>
        <v>0</v>
      </c>
      <c r="K57" s="12">
        <f t="shared" si="14"/>
        <v>0</v>
      </c>
      <c r="L57" s="12">
        <f t="shared" si="14"/>
        <v>0</v>
      </c>
      <c r="M57" s="12">
        <f t="shared" si="14"/>
        <v>0</v>
      </c>
      <c r="N57" s="12">
        <f t="shared" si="14"/>
        <v>0</v>
      </c>
      <c r="O57" s="12">
        <f t="shared" si="14"/>
        <v>0</v>
      </c>
      <c r="P57" s="12">
        <f t="shared" si="14"/>
        <v>0</v>
      </c>
      <c r="Q57" s="12">
        <f t="shared" si="14"/>
        <v>0</v>
      </c>
    </row>
    <row r="58" spans="1:17" s="11" customFormat="1" ht="15" customHeight="1" x14ac:dyDescent="0.25">
      <c r="A58" s="19">
        <v>4</v>
      </c>
      <c r="B58" s="33" t="s">
        <v>41</v>
      </c>
      <c r="C58" s="19" t="s">
        <v>26</v>
      </c>
      <c r="D58" s="5" t="s">
        <v>12</v>
      </c>
      <c r="E58" s="12">
        <f>E59+E60+E61+E62</f>
        <v>17196000</v>
      </c>
      <c r="F58" s="12">
        <f t="shared" ref="F58:Q58" si="15">F59+F60+F61+F62</f>
        <v>17196000</v>
      </c>
      <c r="G58" s="12">
        <f t="shared" si="15"/>
        <v>0</v>
      </c>
      <c r="H58" s="12">
        <f t="shared" si="15"/>
        <v>0</v>
      </c>
      <c r="I58" s="12">
        <f t="shared" si="15"/>
        <v>0</v>
      </c>
      <c r="J58" s="12">
        <f t="shared" si="15"/>
        <v>0</v>
      </c>
      <c r="K58" s="12">
        <f t="shared" si="15"/>
        <v>0</v>
      </c>
      <c r="L58" s="12">
        <f t="shared" si="15"/>
        <v>0</v>
      </c>
      <c r="M58" s="12">
        <f t="shared" si="15"/>
        <v>0</v>
      </c>
      <c r="N58" s="12">
        <f t="shared" si="15"/>
        <v>0</v>
      </c>
      <c r="O58" s="12">
        <f t="shared" si="15"/>
        <v>0</v>
      </c>
      <c r="P58" s="12">
        <f t="shared" si="15"/>
        <v>0</v>
      </c>
      <c r="Q58" s="12">
        <f t="shared" si="15"/>
        <v>0</v>
      </c>
    </row>
    <row r="59" spans="1:17" s="11" customFormat="1" x14ac:dyDescent="0.25">
      <c r="A59" s="20"/>
      <c r="B59" s="34"/>
      <c r="C59" s="20"/>
      <c r="D59" s="5" t="s">
        <v>28</v>
      </c>
      <c r="E59" s="12">
        <f t="shared" si="1"/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</row>
    <row r="60" spans="1:17" s="11" customFormat="1" ht="22.5" x14ac:dyDescent="0.25">
      <c r="A60" s="20"/>
      <c r="B60" s="34"/>
      <c r="C60" s="20"/>
      <c r="D60" s="5" t="s">
        <v>29</v>
      </c>
      <c r="E60" s="12">
        <f t="shared" si="1"/>
        <v>0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</row>
    <row r="61" spans="1:17" s="11" customFormat="1" x14ac:dyDescent="0.25">
      <c r="A61" s="20"/>
      <c r="B61" s="34"/>
      <c r="C61" s="20"/>
      <c r="D61" s="5" t="s">
        <v>30</v>
      </c>
      <c r="E61" s="12">
        <f t="shared" si="1"/>
        <v>17196000</v>
      </c>
      <c r="F61" s="12">
        <v>17196000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</row>
    <row r="62" spans="1:17" s="11" customFormat="1" ht="22.5" x14ac:dyDescent="0.25">
      <c r="A62" s="21"/>
      <c r="B62" s="35"/>
      <c r="C62" s="21"/>
      <c r="D62" s="5" t="s">
        <v>31</v>
      </c>
      <c r="E62" s="12">
        <f t="shared" si="1"/>
        <v>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</row>
    <row r="63" spans="1:17" s="11" customFormat="1" x14ac:dyDescent="0.25">
      <c r="A63" s="19"/>
      <c r="B63" s="25" t="s">
        <v>37</v>
      </c>
      <c r="C63" s="26"/>
      <c r="D63" s="5" t="s">
        <v>12</v>
      </c>
      <c r="E63" s="12">
        <f>E64+E65+E66+E67</f>
        <v>17196000</v>
      </c>
      <c r="F63" s="12">
        <f t="shared" ref="F63:Q63" si="16">F64+F65+F66+F67</f>
        <v>17196000</v>
      </c>
      <c r="G63" s="12">
        <f t="shared" si="16"/>
        <v>0</v>
      </c>
      <c r="H63" s="12">
        <f t="shared" si="16"/>
        <v>0</v>
      </c>
      <c r="I63" s="12">
        <f t="shared" si="16"/>
        <v>0</v>
      </c>
      <c r="J63" s="12">
        <f t="shared" si="16"/>
        <v>0</v>
      </c>
      <c r="K63" s="12">
        <f t="shared" si="16"/>
        <v>0</v>
      </c>
      <c r="L63" s="12">
        <f t="shared" si="16"/>
        <v>0</v>
      </c>
      <c r="M63" s="12">
        <f t="shared" si="16"/>
        <v>0</v>
      </c>
      <c r="N63" s="12">
        <f t="shared" si="16"/>
        <v>0</v>
      </c>
      <c r="O63" s="12">
        <f t="shared" si="16"/>
        <v>0</v>
      </c>
      <c r="P63" s="12">
        <f t="shared" si="16"/>
        <v>0</v>
      </c>
      <c r="Q63" s="12">
        <f t="shared" si="16"/>
        <v>0</v>
      </c>
    </row>
    <row r="64" spans="1:17" s="11" customFormat="1" x14ac:dyDescent="0.25">
      <c r="A64" s="20"/>
      <c r="B64" s="27"/>
      <c r="C64" s="28"/>
      <c r="D64" s="5" t="s">
        <v>28</v>
      </c>
      <c r="E64" s="12">
        <f t="shared" si="1"/>
        <v>0</v>
      </c>
      <c r="F64" s="12">
        <f t="shared" ref="F64:Q67" si="17">F59</f>
        <v>0</v>
      </c>
      <c r="G64" s="12">
        <f t="shared" si="17"/>
        <v>0</v>
      </c>
      <c r="H64" s="12">
        <f t="shared" si="17"/>
        <v>0</v>
      </c>
      <c r="I64" s="12">
        <f t="shared" si="17"/>
        <v>0</v>
      </c>
      <c r="J64" s="12">
        <f t="shared" si="17"/>
        <v>0</v>
      </c>
      <c r="K64" s="12">
        <f t="shared" si="17"/>
        <v>0</v>
      </c>
      <c r="L64" s="12">
        <f t="shared" si="17"/>
        <v>0</v>
      </c>
      <c r="M64" s="12">
        <f t="shared" si="17"/>
        <v>0</v>
      </c>
      <c r="N64" s="12">
        <f t="shared" si="17"/>
        <v>0</v>
      </c>
      <c r="O64" s="12">
        <f t="shared" si="17"/>
        <v>0</v>
      </c>
      <c r="P64" s="12">
        <f t="shared" si="17"/>
        <v>0</v>
      </c>
      <c r="Q64" s="12">
        <f t="shared" si="17"/>
        <v>0</v>
      </c>
    </row>
    <row r="65" spans="1:17" s="11" customFormat="1" ht="22.5" x14ac:dyDescent="0.25">
      <c r="A65" s="20"/>
      <c r="B65" s="27"/>
      <c r="C65" s="28"/>
      <c r="D65" s="5" t="s">
        <v>29</v>
      </c>
      <c r="E65" s="12">
        <f t="shared" si="1"/>
        <v>0</v>
      </c>
      <c r="F65" s="12">
        <f t="shared" si="17"/>
        <v>0</v>
      </c>
      <c r="G65" s="12">
        <f t="shared" si="17"/>
        <v>0</v>
      </c>
      <c r="H65" s="12">
        <f t="shared" si="17"/>
        <v>0</v>
      </c>
      <c r="I65" s="12">
        <f t="shared" si="17"/>
        <v>0</v>
      </c>
      <c r="J65" s="12">
        <f t="shared" si="17"/>
        <v>0</v>
      </c>
      <c r="K65" s="12">
        <f t="shared" si="17"/>
        <v>0</v>
      </c>
      <c r="L65" s="12">
        <f t="shared" si="17"/>
        <v>0</v>
      </c>
      <c r="M65" s="12">
        <f t="shared" si="17"/>
        <v>0</v>
      </c>
      <c r="N65" s="12">
        <f t="shared" si="17"/>
        <v>0</v>
      </c>
      <c r="O65" s="12">
        <f t="shared" si="17"/>
        <v>0</v>
      </c>
      <c r="P65" s="12">
        <f t="shared" si="17"/>
        <v>0</v>
      </c>
      <c r="Q65" s="12">
        <f t="shared" si="17"/>
        <v>0</v>
      </c>
    </row>
    <row r="66" spans="1:17" s="11" customFormat="1" x14ac:dyDescent="0.25">
      <c r="A66" s="20"/>
      <c r="B66" s="27"/>
      <c r="C66" s="28"/>
      <c r="D66" s="5" t="s">
        <v>30</v>
      </c>
      <c r="E66" s="12">
        <f t="shared" si="1"/>
        <v>17196000</v>
      </c>
      <c r="F66" s="12">
        <f t="shared" si="17"/>
        <v>17196000</v>
      </c>
      <c r="G66" s="12">
        <f t="shared" si="17"/>
        <v>0</v>
      </c>
      <c r="H66" s="12">
        <f t="shared" si="17"/>
        <v>0</v>
      </c>
      <c r="I66" s="12">
        <f t="shared" si="17"/>
        <v>0</v>
      </c>
      <c r="J66" s="12">
        <f t="shared" si="17"/>
        <v>0</v>
      </c>
      <c r="K66" s="12">
        <f t="shared" si="17"/>
        <v>0</v>
      </c>
      <c r="L66" s="12">
        <f t="shared" si="17"/>
        <v>0</v>
      </c>
      <c r="M66" s="12">
        <f t="shared" si="17"/>
        <v>0</v>
      </c>
      <c r="N66" s="12">
        <f t="shared" si="17"/>
        <v>0</v>
      </c>
      <c r="O66" s="12">
        <f t="shared" si="17"/>
        <v>0</v>
      </c>
      <c r="P66" s="12">
        <f t="shared" si="17"/>
        <v>0</v>
      </c>
      <c r="Q66" s="12">
        <f t="shared" si="17"/>
        <v>0</v>
      </c>
    </row>
    <row r="67" spans="1:17" s="11" customFormat="1" ht="22.5" x14ac:dyDescent="0.25">
      <c r="A67" s="21"/>
      <c r="B67" s="29"/>
      <c r="C67" s="30"/>
      <c r="D67" s="5" t="s">
        <v>31</v>
      </c>
      <c r="E67" s="12">
        <f t="shared" si="1"/>
        <v>0</v>
      </c>
      <c r="F67" s="12">
        <f t="shared" si="17"/>
        <v>0</v>
      </c>
      <c r="G67" s="12">
        <f t="shared" si="17"/>
        <v>0</v>
      </c>
      <c r="H67" s="12">
        <f t="shared" si="17"/>
        <v>0</v>
      </c>
      <c r="I67" s="12">
        <f t="shared" si="17"/>
        <v>0</v>
      </c>
      <c r="J67" s="12">
        <f t="shared" si="17"/>
        <v>0</v>
      </c>
      <c r="K67" s="12">
        <f t="shared" si="17"/>
        <v>0</v>
      </c>
      <c r="L67" s="12">
        <f t="shared" si="17"/>
        <v>0</v>
      </c>
      <c r="M67" s="12">
        <f t="shared" si="17"/>
        <v>0</v>
      </c>
      <c r="N67" s="12">
        <f t="shared" si="17"/>
        <v>0</v>
      </c>
      <c r="O67" s="12">
        <f t="shared" si="17"/>
        <v>0</v>
      </c>
      <c r="P67" s="12">
        <f t="shared" si="17"/>
        <v>0</v>
      </c>
      <c r="Q67" s="12">
        <f t="shared" si="17"/>
        <v>0</v>
      </c>
    </row>
    <row r="68" spans="1:17" s="11" customFormat="1" x14ac:dyDescent="0.25">
      <c r="A68" s="19">
        <v>5</v>
      </c>
      <c r="B68" s="22" t="s">
        <v>42</v>
      </c>
      <c r="C68" s="19" t="s">
        <v>39</v>
      </c>
      <c r="D68" s="5" t="s">
        <v>12</v>
      </c>
      <c r="E68" s="12">
        <f>E69+E70+E71+E72</f>
        <v>559242437.57999992</v>
      </c>
      <c r="F68" s="12">
        <f t="shared" ref="F68:Q68" si="18">F69+F70+F71+F72</f>
        <v>117940862.37</v>
      </c>
      <c r="G68" s="12">
        <f t="shared" si="18"/>
        <v>149726719.88</v>
      </c>
      <c r="H68" s="12">
        <f t="shared" si="18"/>
        <v>291574855.32999998</v>
      </c>
      <c r="I68" s="12">
        <f t="shared" si="18"/>
        <v>0</v>
      </c>
      <c r="J68" s="12">
        <f t="shared" si="18"/>
        <v>0</v>
      </c>
      <c r="K68" s="12">
        <f t="shared" si="18"/>
        <v>0</v>
      </c>
      <c r="L68" s="12">
        <f t="shared" si="18"/>
        <v>0</v>
      </c>
      <c r="M68" s="12">
        <f t="shared" si="18"/>
        <v>0</v>
      </c>
      <c r="N68" s="12">
        <f t="shared" si="18"/>
        <v>0</v>
      </c>
      <c r="O68" s="12">
        <f t="shared" si="18"/>
        <v>0</v>
      </c>
      <c r="P68" s="12">
        <f t="shared" si="18"/>
        <v>0</v>
      </c>
      <c r="Q68" s="12">
        <f t="shared" si="18"/>
        <v>0</v>
      </c>
    </row>
    <row r="69" spans="1:17" s="11" customFormat="1" x14ac:dyDescent="0.25">
      <c r="A69" s="20"/>
      <c r="B69" s="23"/>
      <c r="C69" s="20"/>
      <c r="D69" s="5" t="s">
        <v>28</v>
      </c>
      <c r="E69" s="12">
        <f t="shared" si="1"/>
        <v>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</row>
    <row r="70" spans="1:17" s="11" customFormat="1" ht="22.5" x14ac:dyDescent="0.25">
      <c r="A70" s="20"/>
      <c r="B70" s="23"/>
      <c r="C70" s="20"/>
      <c r="D70" s="5" t="s">
        <v>29</v>
      </c>
      <c r="E70" s="12">
        <f t="shared" si="1"/>
        <v>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</row>
    <row r="71" spans="1:17" s="11" customFormat="1" x14ac:dyDescent="0.25">
      <c r="A71" s="20"/>
      <c r="B71" s="23"/>
      <c r="C71" s="20"/>
      <c r="D71" s="5" t="s">
        <v>30</v>
      </c>
      <c r="E71" s="12">
        <f t="shared" si="1"/>
        <v>559242437.57999992</v>
      </c>
      <c r="F71" s="12">
        <v>117940862.37</v>
      </c>
      <c r="G71" s="12">
        <v>149726719.88</v>
      </c>
      <c r="H71" s="12">
        <v>291574855.32999998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</row>
    <row r="72" spans="1:17" s="11" customFormat="1" ht="22.5" x14ac:dyDescent="0.25">
      <c r="A72" s="21"/>
      <c r="B72" s="24"/>
      <c r="C72" s="21"/>
      <c r="D72" s="5" t="s">
        <v>31</v>
      </c>
      <c r="E72" s="12">
        <f t="shared" si="1"/>
        <v>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</row>
    <row r="73" spans="1:17" s="11" customFormat="1" x14ac:dyDescent="0.25">
      <c r="A73" s="19"/>
      <c r="B73" s="25" t="s">
        <v>37</v>
      </c>
      <c r="C73" s="26"/>
      <c r="D73" s="5" t="s">
        <v>12</v>
      </c>
      <c r="E73" s="12">
        <f>E74+E75+E76+E77</f>
        <v>559242437.57999992</v>
      </c>
      <c r="F73" s="12">
        <f t="shared" ref="F73:Q73" si="19">F74+F75+F76+F77</f>
        <v>117940862.37</v>
      </c>
      <c r="G73" s="12">
        <f t="shared" si="19"/>
        <v>149726719.88</v>
      </c>
      <c r="H73" s="12">
        <f t="shared" si="19"/>
        <v>291574855.32999998</v>
      </c>
      <c r="I73" s="12">
        <f t="shared" si="19"/>
        <v>0</v>
      </c>
      <c r="J73" s="12">
        <f t="shared" si="19"/>
        <v>0</v>
      </c>
      <c r="K73" s="12">
        <f t="shared" si="19"/>
        <v>0</v>
      </c>
      <c r="L73" s="12">
        <f t="shared" si="19"/>
        <v>0</v>
      </c>
      <c r="M73" s="12">
        <f t="shared" si="19"/>
        <v>0</v>
      </c>
      <c r="N73" s="12">
        <f t="shared" si="19"/>
        <v>0</v>
      </c>
      <c r="O73" s="12">
        <f t="shared" si="19"/>
        <v>0</v>
      </c>
      <c r="P73" s="12">
        <f t="shared" si="19"/>
        <v>0</v>
      </c>
      <c r="Q73" s="12">
        <f t="shared" si="19"/>
        <v>0</v>
      </c>
    </row>
    <row r="74" spans="1:17" s="11" customFormat="1" x14ac:dyDescent="0.25">
      <c r="A74" s="20"/>
      <c r="B74" s="27"/>
      <c r="C74" s="28"/>
      <c r="D74" s="5" t="s">
        <v>28</v>
      </c>
      <c r="E74" s="12">
        <f t="shared" si="1"/>
        <v>0</v>
      </c>
      <c r="F74" s="12">
        <f t="shared" ref="F74:Q77" si="20">F69</f>
        <v>0</v>
      </c>
      <c r="G74" s="12">
        <f t="shared" si="20"/>
        <v>0</v>
      </c>
      <c r="H74" s="12">
        <f t="shared" si="20"/>
        <v>0</v>
      </c>
      <c r="I74" s="12">
        <f t="shared" si="20"/>
        <v>0</v>
      </c>
      <c r="J74" s="12">
        <f t="shared" si="20"/>
        <v>0</v>
      </c>
      <c r="K74" s="12">
        <f t="shared" si="20"/>
        <v>0</v>
      </c>
      <c r="L74" s="12">
        <f t="shared" si="20"/>
        <v>0</v>
      </c>
      <c r="M74" s="12">
        <f t="shared" si="20"/>
        <v>0</v>
      </c>
      <c r="N74" s="12">
        <f t="shared" si="20"/>
        <v>0</v>
      </c>
      <c r="O74" s="12">
        <f t="shared" si="20"/>
        <v>0</v>
      </c>
      <c r="P74" s="12">
        <f t="shared" si="20"/>
        <v>0</v>
      </c>
      <c r="Q74" s="12">
        <f t="shared" si="20"/>
        <v>0</v>
      </c>
    </row>
    <row r="75" spans="1:17" s="11" customFormat="1" ht="22.5" x14ac:dyDescent="0.25">
      <c r="A75" s="20"/>
      <c r="B75" s="27"/>
      <c r="C75" s="28"/>
      <c r="D75" s="5" t="s">
        <v>29</v>
      </c>
      <c r="E75" s="12">
        <f t="shared" si="1"/>
        <v>0</v>
      </c>
      <c r="F75" s="12">
        <f>F70</f>
        <v>0</v>
      </c>
      <c r="G75" s="12">
        <f t="shared" si="20"/>
        <v>0</v>
      </c>
      <c r="H75" s="12">
        <f t="shared" si="20"/>
        <v>0</v>
      </c>
      <c r="I75" s="12">
        <f t="shared" si="20"/>
        <v>0</v>
      </c>
      <c r="J75" s="12">
        <f t="shared" si="20"/>
        <v>0</v>
      </c>
      <c r="K75" s="12">
        <f t="shared" si="20"/>
        <v>0</v>
      </c>
      <c r="L75" s="12">
        <f t="shared" si="20"/>
        <v>0</v>
      </c>
      <c r="M75" s="12">
        <f t="shared" si="20"/>
        <v>0</v>
      </c>
      <c r="N75" s="12">
        <f t="shared" si="20"/>
        <v>0</v>
      </c>
      <c r="O75" s="12">
        <f t="shared" si="20"/>
        <v>0</v>
      </c>
      <c r="P75" s="12">
        <f t="shared" si="20"/>
        <v>0</v>
      </c>
      <c r="Q75" s="12">
        <f t="shared" si="20"/>
        <v>0</v>
      </c>
    </row>
    <row r="76" spans="1:17" s="11" customFormat="1" x14ac:dyDescent="0.25">
      <c r="A76" s="20"/>
      <c r="B76" s="27"/>
      <c r="C76" s="28"/>
      <c r="D76" s="5" t="s">
        <v>30</v>
      </c>
      <c r="E76" s="12">
        <f t="shared" si="1"/>
        <v>559242437.57999992</v>
      </c>
      <c r="F76" s="12">
        <f t="shared" ref="F76:L77" si="21">F71</f>
        <v>117940862.37</v>
      </c>
      <c r="G76" s="12">
        <f t="shared" si="20"/>
        <v>149726719.88</v>
      </c>
      <c r="H76" s="12">
        <f t="shared" si="20"/>
        <v>291574855.32999998</v>
      </c>
      <c r="I76" s="12">
        <f t="shared" si="20"/>
        <v>0</v>
      </c>
      <c r="J76" s="12">
        <f t="shared" si="20"/>
        <v>0</v>
      </c>
      <c r="K76" s="12">
        <f t="shared" si="21"/>
        <v>0</v>
      </c>
      <c r="L76" s="12">
        <f t="shared" si="21"/>
        <v>0</v>
      </c>
      <c r="M76" s="12">
        <f t="shared" si="20"/>
        <v>0</v>
      </c>
      <c r="N76" s="12">
        <f t="shared" si="20"/>
        <v>0</v>
      </c>
      <c r="O76" s="12">
        <f t="shared" si="20"/>
        <v>0</v>
      </c>
      <c r="P76" s="12">
        <f t="shared" si="20"/>
        <v>0</v>
      </c>
      <c r="Q76" s="12">
        <f t="shared" si="20"/>
        <v>0</v>
      </c>
    </row>
    <row r="77" spans="1:17" s="11" customFormat="1" ht="22.5" x14ac:dyDescent="0.25">
      <c r="A77" s="21"/>
      <c r="B77" s="29"/>
      <c r="C77" s="30"/>
      <c r="D77" s="5" t="s">
        <v>31</v>
      </c>
      <c r="E77" s="12">
        <f t="shared" si="1"/>
        <v>0</v>
      </c>
      <c r="F77" s="12">
        <f t="shared" si="21"/>
        <v>0</v>
      </c>
      <c r="G77" s="12">
        <f t="shared" si="20"/>
        <v>0</v>
      </c>
      <c r="H77" s="12">
        <f t="shared" si="20"/>
        <v>0</v>
      </c>
      <c r="I77" s="12">
        <f t="shared" si="20"/>
        <v>0</v>
      </c>
      <c r="J77" s="12">
        <f t="shared" si="20"/>
        <v>0</v>
      </c>
      <c r="K77" s="12">
        <f t="shared" si="21"/>
        <v>0</v>
      </c>
      <c r="L77" s="12">
        <f t="shared" si="21"/>
        <v>0</v>
      </c>
      <c r="M77" s="12">
        <f t="shared" si="20"/>
        <v>0</v>
      </c>
      <c r="N77" s="12">
        <f t="shared" si="20"/>
        <v>0</v>
      </c>
      <c r="O77" s="12">
        <f t="shared" si="20"/>
        <v>0</v>
      </c>
      <c r="P77" s="12">
        <f t="shared" si="20"/>
        <v>0</v>
      </c>
      <c r="Q77" s="12">
        <f t="shared" si="20"/>
        <v>0</v>
      </c>
    </row>
    <row r="78" spans="1:17" s="11" customFormat="1" ht="15" customHeight="1" x14ac:dyDescent="0.25">
      <c r="A78" s="14">
        <v>6</v>
      </c>
      <c r="B78" s="15" t="s">
        <v>43</v>
      </c>
      <c r="C78" s="14"/>
      <c r="D78" s="5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</row>
    <row r="79" spans="1:17" s="11" customFormat="1" ht="15" customHeight="1" x14ac:dyDescent="0.25">
      <c r="A79" s="19" t="s">
        <v>3</v>
      </c>
      <c r="B79" s="22" t="s">
        <v>44</v>
      </c>
      <c r="C79" s="19" t="s">
        <v>26</v>
      </c>
      <c r="D79" s="5" t="s">
        <v>12</v>
      </c>
      <c r="E79" s="12">
        <f>E80+E81+E82+E83</f>
        <v>1449157.89</v>
      </c>
      <c r="F79" s="12">
        <f t="shared" ref="F79:Q79" si="22">F80+F81+F82+F83</f>
        <v>0</v>
      </c>
      <c r="G79" s="12">
        <f t="shared" si="22"/>
        <v>0</v>
      </c>
      <c r="H79" s="12">
        <f t="shared" si="22"/>
        <v>416000</v>
      </c>
      <c r="I79" s="12">
        <f t="shared" si="22"/>
        <v>431789.47</v>
      </c>
      <c r="J79" s="12">
        <f t="shared" si="22"/>
        <v>431789.47</v>
      </c>
      <c r="K79" s="12">
        <f t="shared" si="22"/>
        <v>169578.95</v>
      </c>
      <c r="L79" s="12">
        <f t="shared" si="22"/>
        <v>0</v>
      </c>
      <c r="M79" s="12">
        <f t="shared" si="22"/>
        <v>0</v>
      </c>
      <c r="N79" s="12">
        <f t="shared" si="22"/>
        <v>0</v>
      </c>
      <c r="O79" s="12">
        <f t="shared" si="22"/>
        <v>0</v>
      </c>
      <c r="P79" s="12">
        <f t="shared" si="22"/>
        <v>0</v>
      </c>
      <c r="Q79" s="12">
        <f t="shared" si="22"/>
        <v>0</v>
      </c>
    </row>
    <row r="80" spans="1:17" s="11" customFormat="1" x14ac:dyDescent="0.25">
      <c r="A80" s="20"/>
      <c r="B80" s="23"/>
      <c r="C80" s="20"/>
      <c r="D80" s="5" t="s">
        <v>28</v>
      </c>
      <c r="E80" s="12">
        <f t="shared" ref="E80:E83" si="23">SUM(F80:Q80)</f>
        <v>0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</row>
    <row r="81" spans="1:17" s="11" customFormat="1" ht="22.5" x14ac:dyDescent="0.25">
      <c r="A81" s="20"/>
      <c r="B81" s="23"/>
      <c r="C81" s="20"/>
      <c r="D81" s="5" t="s">
        <v>29</v>
      </c>
      <c r="E81" s="12">
        <f t="shared" si="23"/>
        <v>1376700</v>
      </c>
      <c r="F81" s="12">
        <v>0</v>
      </c>
      <c r="G81" s="12">
        <v>0</v>
      </c>
      <c r="H81" s="12">
        <v>395200</v>
      </c>
      <c r="I81" s="12">
        <v>410200</v>
      </c>
      <c r="J81" s="12">
        <v>410200</v>
      </c>
      <c r="K81" s="12">
        <v>161100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</row>
    <row r="82" spans="1:17" s="11" customFormat="1" x14ac:dyDescent="0.25">
      <c r="A82" s="20"/>
      <c r="B82" s="23"/>
      <c r="C82" s="20"/>
      <c r="D82" s="5" t="s">
        <v>30</v>
      </c>
      <c r="E82" s="12">
        <f t="shared" si="23"/>
        <v>72457.89</v>
      </c>
      <c r="F82" s="12">
        <v>0</v>
      </c>
      <c r="G82" s="12">
        <v>0</v>
      </c>
      <c r="H82" s="12">
        <v>20800</v>
      </c>
      <c r="I82" s="12">
        <v>21589.47</v>
      </c>
      <c r="J82" s="12">
        <v>21589.47</v>
      </c>
      <c r="K82" s="12">
        <v>8478.9500000000007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</row>
    <row r="83" spans="1:17" s="11" customFormat="1" ht="22.5" x14ac:dyDescent="0.25">
      <c r="A83" s="21"/>
      <c r="B83" s="24"/>
      <c r="C83" s="21"/>
      <c r="D83" s="5" t="s">
        <v>31</v>
      </c>
      <c r="E83" s="12">
        <f t="shared" si="23"/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</row>
    <row r="84" spans="1:17" s="11" customFormat="1" ht="15" customHeight="1" x14ac:dyDescent="0.25">
      <c r="A84" s="19" t="s">
        <v>4</v>
      </c>
      <c r="B84" s="22" t="s">
        <v>45</v>
      </c>
      <c r="C84" s="19" t="s">
        <v>39</v>
      </c>
      <c r="D84" s="5" t="s">
        <v>12</v>
      </c>
      <c r="E84" s="12">
        <f>E85+E86+E87+E88</f>
        <v>2640676</v>
      </c>
      <c r="F84" s="12">
        <f t="shared" ref="F84:Q84" si="24">F85+F86+F87+F88</f>
        <v>0</v>
      </c>
      <c r="G84" s="12">
        <f t="shared" si="24"/>
        <v>0</v>
      </c>
      <c r="H84" s="12">
        <f t="shared" si="24"/>
        <v>2640676</v>
      </c>
      <c r="I84" s="12">
        <f t="shared" si="24"/>
        <v>0</v>
      </c>
      <c r="J84" s="12">
        <f t="shared" si="24"/>
        <v>0</v>
      </c>
      <c r="K84" s="12">
        <f t="shared" si="24"/>
        <v>0</v>
      </c>
      <c r="L84" s="12">
        <f t="shared" si="24"/>
        <v>0</v>
      </c>
      <c r="M84" s="12">
        <f t="shared" si="24"/>
        <v>0</v>
      </c>
      <c r="N84" s="12">
        <f t="shared" si="24"/>
        <v>0</v>
      </c>
      <c r="O84" s="12">
        <f t="shared" si="24"/>
        <v>0</v>
      </c>
      <c r="P84" s="12">
        <f t="shared" si="24"/>
        <v>0</v>
      </c>
      <c r="Q84" s="12">
        <f t="shared" si="24"/>
        <v>0</v>
      </c>
    </row>
    <row r="85" spans="1:17" s="11" customFormat="1" x14ac:dyDescent="0.25">
      <c r="A85" s="20"/>
      <c r="B85" s="23"/>
      <c r="C85" s="20"/>
      <c r="D85" s="5" t="s">
        <v>28</v>
      </c>
      <c r="E85" s="12">
        <f t="shared" ref="E85:E88" si="25">SUM(F85:Q85)</f>
        <v>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</row>
    <row r="86" spans="1:17" s="11" customFormat="1" ht="22.5" x14ac:dyDescent="0.25">
      <c r="A86" s="20"/>
      <c r="B86" s="23"/>
      <c r="C86" s="20"/>
      <c r="D86" s="5" t="s">
        <v>29</v>
      </c>
      <c r="E86" s="12">
        <f t="shared" si="25"/>
        <v>1788476</v>
      </c>
      <c r="F86" s="12">
        <v>0</v>
      </c>
      <c r="G86" s="12">
        <v>0</v>
      </c>
      <c r="H86" s="12">
        <v>1788476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</row>
    <row r="87" spans="1:17" s="11" customFormat="1" x14ac:dyDescent="0.25">
      <c r="A87" s="20"/>
      <c r="B87" s="23"/>
      <c r="C87" s="20"/>
      <c r="D87" s="5" t="s">
        <v>30</v>
      </c>
      <c r="E87" s="12">
        <f t="shared" si="25"/>
        <v>852200</v>
      </c>
      <c r="F87" s="12">
        <v>0</v>
      </c>
      <c r="G87" s="12">
        <v>0</v>
      </c>
      <c r="H87" s="12">
        <v>852200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</row>
    <row r="88" spans="1:17" s="11" customFormat="1" ht="22.5" x14ac:dyDescent="0.25">
      <c r="A88" s="21"/>
      <c r="B88" s="24"/>
      <c r="C88" s="21"/>
      <c r="D88" s="5" t="s">
        <v>31</v>
      </c>
      <c r="E88" s="12">
        <f t="shared" si="25"/>
        <v>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</row>
    <row r="89" spans="1:17" s="11" customFormat="1" x14ac:dyDescent="0.25">
      <c r="A89" s="19"/>
      <c r="B89" s="25" t="s">
        <v>37</v>
      </c>
      <c r="C89" s="26"/>
      <c r="D89" s="5" t="s">
        <v>12</v>
      </c>
      <c r="E89" s="12">
        <f>E90+E91+E92+E93</f>
        <v>4089833.89</v>
      </c>
      <c r="F89" s="12">
        <f t="shared" ref="F89:Q89" si="26">F90+F91+F92+F93</f>
        <v>0</v>
      </c>
      <c r="G89" s="12">
        <f t="shared" si="26"/>
        <v>0</v>
      </c>
      <c r="H89" s="12">
        <f t="shared" si="26"/>
        <v>3056676</v>
      </c>
      <c r="I89" s="12">
        <f t="shared" si="26"/>
        <v>431789.47</v>
      </c>
      <c r="J89" s="12">
        <f t="shared" si="26"/>
        <v>431789.47</v>
      </c>
      <c r="K89" s="12">
        <f t="shared" si="26"/>
        <v>169578.95</v>
      </c>
      <c r="L89" s="12">
        <f t="shared" si="26"/>
        <v>0</v>
      </c>
      <c r="M89" s="12">
        <f t="shared" si="26"/>
        <v>0</v>
      </c>
      <c r="N89" s="12">
        <f t="shared" si="26"/>
        <v>0</v>
      </c>
      <c r="O89" s="12">
        <f t="shared" si="26"/>
        <v>0</v>
      </c>
      <c r="P89" s="12">
        <f t="shared" si="26"/>
        <v>0</v>
      </c>
      <c r="Q89" s="12">
        <f t="shared" si="26"/>
        <v>0</v>
      </c>
    </row>
    <row r="90" spans="1:17" s="11" customFormat="1" x14ac:dyDescent="0.25">
      <c r="A90" s="20"/>
      <c r="B90" s="27"/>
      <c r="C90" s="28"/>
      <c r="D90" s="5" t="s">
        <v>28</v>
      </c>
      <c r="E90" s="12">
        <f>E80+E85</f>
        <v>0</v>
      </c>
      <c r="F90" s="12">
        <f t="shared" ref="F90:Q90" si="27">F80+F85</f>
        <v>0</v>
      </c>
      <c r="G90" s="12">
        <f t="shared" si="27"/>
        <v>0</v>
      </c>
      <c r="H90" s="12">
        <f t="shared" si="27"/>
        <v>0</v>
      </c>
      <c r="I90" s="12">
        <f t="shared" si="27"/>
        <v>0</v>
      </c>
      <c r="J90" s="12">
        <f t="shared" si="27"/>
        <v>0</v>
      </c>
      <c r="K90" s="12">
        <f t="shared" si="27"/>
        <v>0</v>
      </c>
      <c r="L90" s="12">
        <f t="shared" si="27"/>
        <v>0</v>
      </c>
      <c r="M90" s="12">
        <f t="shared" si="27"/>
        <v>0</v>
      </c>
      <c r="N90" s="12">
        <f t="shared" si="27"/>
        <v>0</v>
      </c>
      <c r="O90" s="12">
        <f t="shared" si="27"/>
        <v>0</v>
      </c>
      <c r="P90" s="12">
        <f t="shared" si="27"/>
        <v>0</v>
      </c>
      <c r="Q90" s="12">
        <f t="shared" si="27"/>
        <v>0</v>
      </c>
    </row>
    <row r="91" spans="1:17" s="11" customFormat="1" ht="22.5" x14ac:dyDescent="0.25">
      <c r="A91" s="20"/>
      <c r="B91" s="27"/>
      <c r="C91" s="28"/>
      <c r="D91" s="5" t="s">
        <v>29</v>
      </c>
      <c r="E91" s="12">
        <f t="shared" ref="E91:Q93" si="28">E81+E86</f>
        <v>3165176</v>
      </c>
      <c r="F91" s="12">
        <f t="shared" si="28"/>
        <v>0</v>
      </c>
      <c r="G91" s="12">
        <f t="shared" si="28"/>
        <v>0</v>
      </c>
      <c r="H91" s="12">
        <f>H81+H86</f>
        <v>2183676</v>
      </c>
      <c r="I91" s="12">
        <f t="shared" si="28"/>
        <v>410200</v>
      </c>
      <c r="J91" s="12">
        <f t="shared" si="28"/>
        <v>410200</v>
      </c>
      <c r="K91" s="12">
        <f t="shared" si="28"/>
        <v>161100</v>
      </c>
      <c r="L91" s="12">
        <f t="shared" si="28"/>
        <v>0</v>
      </c>
      <c r="M91" s="12">
        <f t="shared" si="28"/>
        <v>0</v>
      </c>
      <c r="N91" s="12">
        <f t="shared" si="28"/>
        <v>0</v>
      </c>
      <c r="O91" s="12">
        <f t="shared" si="28"/>
        <v>0</v>
      </c>
      <c r="P91" s="12">
        <f t="shared" si="28"/>
        <v>0</v>
      </c>
      <c r="Q91" s="12">
        <f t="shared" si="28"/>
        <v>0</v>
      </c>
    </row>
    <row r="92" spans="1:17" s="11" customFormat="1" x14ac:dyDescent="0.25">
      <c r="A92" s="20"/>
      <c r="B92" s="27"/>
      <c r="C92" s="28"/>
      <c r="D92" s="5" t="s">
        <v>30</v>
      </c>
      <c r="E92" s="12">
        <f t="shared" si="28"/>
        <v>924657.89</v>
      </c>
      <c r="F92" s="12">
        <f t="shared" si="28"/>
        <v>0</v>
      </c>
      <c r="G92" s="12">
        <f t="shared" si="28"/>
        <v>0</v>
      </c>
      <c r="H92" s="12">
        <f t="shared" si="28"/>
        <v>873000</v>
      </c>
      <c r="I92" s="12">
        <f t="shared" si="28"/>
        <v>21589.47</v>
      </c>
      <c r="J92" s="12">
        <f t="shared" si="28"/>
        <v>21589.47</v>
      </c>
      <c r="K92" s="12">
        <f t="shared" si="28"/>
        <v>8478.9500000000007</v>
      </c>
      <c r="L92" s="12">
        <f t="shared" si="28"/>
        <v>0</v>
      </c>
      <c r="M92" s="12">
        <f t="shared" si="28"/>
        <v>0</v>
      </c>
      <c r="N92" s="12">
        <f t="shared" si="28"/>
        <v>0</v>
      </c>
      <c r="O92" s="12">
        <f t="shared" si="28"/>
        <v>0</v>
      </c>
      <c r="P92" s="12">
        <f t="shared" si="28"/>
        <v>0</v>
      </c>
      <c r="Q92" s="12">
        <f t="shared" si="28"/>
        <v>0</v>
      </c>
    </row>
    <row r="93" spans="1:17" s="11" customFormat="1" ht="22.5" x14ac:dyDescent="0.25">
      <c r="A93" s="21"/>
      <c r="B93" s="29"/>
      <c r="C93" s="30"/>
      <c r="D93" s="5" t="s">
        <v>31</v>
      </c>
      <c r="E93" s="12">
        <f t="shared" si="28"/>
        <v>0</v>
      </c>
      <c r="F93" s="12">
        <f t="shared" si="28"/>
        <v>0</v>
      </c>
      <c r="G93" s="12">
        <f t="shared" si="28"/>
        <v>0</v>
      </c>
      <c r="H93" s="12">
        <f t="shared" si="28"/>
        <v>0</v>
      </c>
      <c r="I93" s="12">
        <f t="shared" si="28"/>
        <v>0</v>
      </c>
      <c r="J93" s="12">
        <f t="shared" si="28"/>
        <v>0</v>
      </c>
      <c r="K93" s="12">
        <f t="shared" si="28"/>
        <v>0</v>
      </c>
      <c r="L93" s="12">
        <f t="shared" si="28"/>
        <v>0</v>
      </c>
      <c r="M93" s="12">
        <f t="shared" si="28"/>
        <v>0</v>
      </c>
      <c r="N93" s="12">
        <f t="shared" si="28"/>
        <v>0</v>
      </c>
      <c r="O93" s="12">
        <f t="shared" si="28"/>
        <v>0</v>
      </c>
      <c r="P93" s="12">
        <f t="shared" si="28"/>
        <v>0</v>
      </c>
      <c r="Q93" s="12">
        <f t="shared" si="28"/>
        <v>0</v>
      </c>
    </row>
    <row r="94" spans="1:17" s="11" customFormat="1" x14ac:dyDescent="0.25">
      <c r="A94" s="18"/>
      <c r="B94" s="25" t="s">
        <v>46</v>
      </c>
      <c r="C94" s="26"/>
      <c r="D94" s="5" t="s">
        <v>12</v>
      </c>
      <c r="E94" s="12">
        <f>E95+E96+E97+E98</f>
        <v>2109025721.22</v>
      </c>
      <c r="F94" s="12">
        <f t="shared" ref="F94:Q94" si="29">F95+F96+F97+F98</f>
        <v>255031025.99000001</v>
      </c>
      <c r="G94" s="12">
        <f t="shared" si="29"/>
        <v>270498996.70999998</v>
      </c>
      <c r="H94" s="12">
        <f t="shared" si="29"/>
        <v>427423974.44999999</v>
      </c>
      <c r="I94" s="12">
        <f t="shared" si="29"/>
        <v>119186043.56999999</v>
      </c>
      <c r="J94" s="12">
        <f t="shared" si="29"/>
        <v>83909790</v>
      </c>
      <c r="K94" s="12">
        <f t="shared" si="29"/>
        <v>83340770</v>
      </c>
      <c r="L94" s="12">
        <f t="shared" si="29"/>
        <v>144939186.75</v>
      </c>
      <c r="M94" s="12">
        <f t="shared" si="29"/>
        <v>144939186.75</v>
      </c>
      <c r="N94" s="12">
        <f t="shared" si="29"/>
        <v>144939186.75</v>
      </c>
      <c r="O94" s="12">
        <f t="shared" si="29"/>
        <v>144939186.75</v>
      </c>
      <c r="P94" s="12">
        <f t="shared" si="29"/>
        <v>144939186.75</v>
      </c>
      <c r="Q94" s="12">
        <f t="shared" si="29"/>
        <v>144939186.75</v>
      </c>
    </row>
    <row r="95" spans="1:17" s="11" customFormat="1" x14ac:dyDescent="0.25">
      <c r="A95" s="18"/>
      <c r="B95" s="27"/>
      <c r="C95" s="28"/>
      <c r="D95" s="5" t="s">
        <v>28</v>
      </c>
      <c r="E95" s="12">
        <f>SUM(F95:Q95)</f>
        <v>0</v>
      </c>
      <c r="F95" s="12">
        <f>F34+F39+F49+F59+F69+F90</f>
        <v>0</v>
      </c>
      <c r="G95" s="12">
        <f t="shared" ref="G95:P95" si="30">G34+G39+G49+G59+G69+G90</f>
        <v>0</v>
      </c>
      <c r="H95" s="12">
        <f t="shared" si="30"/>
        <v>0</v>
      </c>
      <c r="I95" s="12">
        <f t="shared" si="30"/>
        <v>0</v>
      </c>
      <c r="J95" s="12">
        <f t="shared" si="30"/>
        <v>0</v>
      </c>
      <c r="K95" s="12">
        <f t="shared" si="30"/>
        <v>0</v>
      </c>
      <c r="L95" s="12">
        <f t="shared" si="30"/>
        <v>0</v>
      </c>
      <c r="M95" s="12">
        <f t="shared" si="30"/>
        <v>0</v>
      </c>
      <c r="N95" s="12">
        <f t="shared" si="30"/>
        <v>0</v>
      </c>
      <c r="O95" s="12">
        <f t="shared" si="30"/>
        <v>0</v>
      </c>
      <c r="P95" s="12">
        <f t="shared" si="30"/>
        <v>0</v>
      </c>
      <c r="Q95" s="12">
        <f>Q34+Q39+Q49+Q59+Q69</f>
        <v>0</v>
      </c>
    </row>
    <row r="96" spans="1:17" s="11" customFormat="1" ht="22.5" x14ac:dyDescent="0.25">
      <c r="A96" s="18"/>
      <c r="B96" s="27"/>
      <c r="C96" s="28"/>
      <c r="D96" s="5" t="s">
        <v>29</v>
      </c>
      <c r="E96" s="12">
        <f t="shared" ref="E96:E98" si="31">SUM(F96:Q96)</f>
        <v>16595676</v>
      </c>
      <c r="F96" s="12">
        <f t="shared" ref="F96:P98" si="32">F35+F40+F50+F60+F70+F91</f>
        <v>313600</v>
      </c>
      <c r="G96" s="12">
        <f t="shared" si="32"/>
        <v>1005800</v>
      </c>
      <c r="H96" s="12">
        <f t="shared" si="32"/>
        <v>5021876</v>
      </c>
      <c r="I96" s="12">
        <f t="shared" si="32"/>
        <v>2377800</v>
      </c>
      <c r="J96" s="12">
        <f t="shared" si="32"/>
        <v>3348000</v>
      </c>
      <c r="K96" s="12">
        <f t="shared" si="32"/>
        <v>4528600</v>
      </c>
      <c r="L96" s="12">
        <f t="shared" si="32"/>
        <v>0</v>
      </c>
      <c r="M96" s="12">
        <f t="shared" si="32"/>
        <v>0</v>
      </c>
      <c r="N96" s="12">
        <f t="shared" si="32"/>
        <v>0</v>
      </c>
      <c r="O96" s="12">
        <f t="shared" si="32"/>
        <v>0</v>
      </c>
      <c r="P96" s="12">
        <f t="shared" si="32"/>
        <v>0</v>
      </c>
      <c r="Q96" s="12">
        <f>Q35+Q40+Q50+Q60+Q70</f>
        <v>0</v>
      </c>
    </row>
    <row r="97" spans="1:17" s="11" customFormat="1" x14ac:dyDescent="0.25">
      <c r="A97" s="18"/>
      <c r="B97" s="27"/>
      <c r="C97" s="28"/>
      <c r="D97" s="5" t="s">
        <v>30</v>
      </c>
      <c r="E97" s="12">
        <f t="shared" si="31"/>
        <v>2092430045.22</v>
      </c>
      <c r="F97" s="12">
        <f t="shared" si="32"/>
        <v>254717425.99000001</v>
      </c>
      <c r="G97" s="12">
        <f t="shared" si="32"/>
        <v>269493196.70999998</v>
      </c>
      <c r="H97" s="12">
        <f t="shared" si="32"/>
        <v>422402098.44999999</v>
      </c>
      <c r="I97" s="12">
        <f t="shared" si="32"/>
        <v>116808243.56999999</v>
      </c>
      <c r="J97" s="12">
        <f t="shared" si="32"/>
        <v>80561790</v>
      </c>
      <c r="K97" s="12">
        <f t="shared" si="32"/>
        <v>78812170</v>
      </c>
      <c r="L97" s="12">
        <f t="shared" si="32"/>
        <v>144939186.75</v>
      </c>
      <c r="M97" s="12">
        <f t="shared" si="32"/>
        <v>144939186.75</v>
      </c>
      <c r="N97" s="12">
        <f t="shared" si="32"/>
        <v>144939186.75</v>
      </c>
      <c r="O97" s="12">
        <f t="shared" si="32"/>
        <v>144939186.75</v>
      </c>
      <c r="P97" s="12">
        <f t="shared" si="32"/>
        <v>144939186.75</v>
      </c>
      <c r="Q97" s="12">
        <f>Q36+Q41+Q51+Q61+Q71</f>
        <v>144939186.75</v>
      </c>
    </row>
    <row r="98" spans="1:17" s="11" customFormat="1" ht="22.5" x14ac:dyDescent="0.25">
      <c r="A98" s="18"/>
      <c r="B98" s="29"/>
      <c r="C98" s="30"/>
      <c r="D98" s="5" t="s">
        <v>31</v>
      </c>
      <c r="E98" s="12">
        <f t="shared" si="31"/>
        <v>0</v>
      </c>
      <c r="F98" s="12">
        <f t="shared" si="32"/>
        <v>0</v>
      </c>
      <c r="G98" s="12">
        <f t="shared" si="32"/>
        <v>0</v>
      </c>
      <c r="H98" s="12">
        <f t="shared" si="32"/>
        <v>0</v>
      </c>
      <c r="I98" s="12">
        <f t="shared" si="32"/>
        <v>0</v>
      </c>
      <c r="J98" s="12">
        <f t="shared" si="32"/>
        <v>0</v>
      </c>
      <c r="K98" s="12">
        <f t="shared" si="32"/>
        <v>0</v>
      </c>
      <c r="L98" s="12">
        <f t="shared" si="32"/>
        <v>0</v>
      </c>
      <c r="M98" s="12">
        <f t="shared" si="32"/>
        <v>0</v>
      </c>
      <c r="N98" s="12">
        <f t="shared" si="32"/>
        <v>0</v>
      </c>
      <c r="O98" s="12">
        <f t="shared" si="32"/>
        <v>0</v>
      </c>
      <c r="P98" s="12">
        <f t="shared" si="32"/>
        <v>0</v>
      </c>
      <c r="Q98" s="12">
        <f>Q37+Q42+Q52+Q62+Q72</f>
        <v>0</v>
      </c>
    </row>
    <row r="99" spans="1:17" s="11" customFormat="1" ht="15" customHeight="1" x14ac:dyDescent="0.25">
      <c r="A99" s="19"/>
      <c r="B99" s="25" t="s">
        <v>47</v>
      </c>
      <c r="C99" s="26"/>
      <c r="D99" s="5" t="s">
        <v>12</v>
      </c>
      <c r="E99" s="12">
        <f>E100+E101+E102+E103</f>
        <v>561817849.8599999</v>
      </c>
      <c r="F99" s="12">
        <f t="shared" ref="F99:Q99" si="33">F100+F101+F102+F103</f>
        <v>118799333.13000001</v>
      </c>
      <c r="G99" s="12">
        <f t="shared" si="33"/>
        <v>150585190.63999999</v>
      </c>
      <c r="H99" s="12">
        <f t="shared" si="33"/>
        <v>292433326.08999997</v>
      </c>
      <c r="I99" s="12">
        <f t="shared" si="33"/>
        <v>0</v>
      </c>
      <c r="J99" s="12">
        <f t="shared" si="33"/>
        <v>0</v>
      </c>
      <c r="K99" s="12">
        <f t="shared" si="33"/>
        <v>0</v>
      </c>
      <c r="L99" s="12">
        <f t="shared" si="33"/>
        <v>0</v>
      </c>
      <c r="M99" s="12">
        <f t="shared" si="33"/>
        <v>0</v>
      </c>
      <c r="N99" s="12">
        <f t="shared" si="33"/>
        <v>0</v>
      </c>
      <c r="O99" s="12">
        <f t="shared" si="33"/>
        <v>0</v>
      </c>
      <c r="P99" s="12">
        <f t="shared" si="33"/>
        <v>0</v>
      </c>
      <c r="Q99" s="12">
        <f t="shared" si="33"/>
        <v>0</v>
      </c>
    </row>
    <row r="100" spans="1:17" s="11" customFormat="1" x14ac:dyDescent="0.25">
      <c r="A100" s="20"/>
      <c r="B100" s="27"/>
      <c r="C100" s="28"/>
      <c r="D100" s="5" t="s">
        <v>28</v>
      </c>
      <c r="E100" s="12">
        <f t="shared" ref="E100:E103" si="34">SUM(F100:Q100)</f>
        <v>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</row>
    <row r="101" spans="1:17" s="11" customFormat="1" ht="22.5" x14ac:dyDescent="0.25">
      <c r="A101" s="20"/>
      <c r="B101" s="27"/>
      <c r="C101" s="28"/>
      <c r="D101" s="5" t="s">
        <v>29</v>
      </c>
      <c r="E101" s="12">
        <f t="shared" si="34"/>
        <v>0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</row>
    <row r="102" spans="1:17" s="11" customFormat="1" ht="15" customHeight="1" x14ac:dyDescent="0.25">
      <c r="A102" s="20"/>
      <c r="B102" s="27"/>
      <c r="C102" s="28"/>
      <c r="D102" s="5" t="s">
        <v>30</v>
      </c>
      <c r="E102" s="12">
        <f t="shared" si="34"/>
        <v>561817849.8599999</v>
      </c>
      <c r="F102" s="12">
        <f>F46+F71</f>
        <v>118799333.13000001</v>
      </c>
      <c r="G102" s="12">
        <f>G46+G71</f>
        <v>150585190.63999999</v>
      </c>
      <c r="H102" s="12">
        <f>H46+H71</f>
        <v>292433326.08999997</v>
      </c>
      <c r="I102" s="12">
        <f>I46+I71</f>
        <v>0</v>
      </c>
      <c r="J102" s="12">
        <f>J46+J71</f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v>0</v>
      </c>
      <c r="Q102" s="12">
        <v>0</v>
      </c>
    </row>
    <row r="103" spans="1:17" s="11" customFormat="1" ht="22.5" x14ac:dyDescent="0.25">
      <c r="A103" s="21"/>
      <c r="B103" s="29"/>
      <c r="C103" s="30"/>
      <c r="D103" s="5" t="s">
        <v>31</v>
      </c>
      <c r="E103" s="12">
        <f t="shared" si="34"/>
        <v>0</v>
      </c>
      <c r="F103" s="12">
        <v>0</v>
      </c>
      <c r="G103" s="12">
        <v>0</v>
      </c>
      <c r="H103" s="12">
        <v>0</v>
      </c>
      <c r="I103" s="12">
        <v>0</v>
      </c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  <c r="Q103" s="12">
        <v>0</v>
      </c>
    </row>
    <row r="104" spans="1:17" s="11" customFormat="1" ht="15" customHeight="1" x14ac:dyDescent="0.25">
      <c r="A104" s="5"/>
      <c r="B104" s="36" t="s">
        <v>48</v>
      </c>
      <c r="C104" s="37"/>
      <c r="D104" s="5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</row>
    <row r="105" spans="1:17" s="11" customFormat="1" x14ac:dyDescent="0.25">
      <c r="A105" s="19"/>
      <c r="B105" s="32" t="s">
        <v>49</v>
      </c>
      <c r="C105" s="32"/>
      <c r="D105" s="5" t="s">
        <v>12</v>
      </c>
      <c r="E105" s="12">
        <f>E106+E107+E108+E109</f>
        <v>0</v>
      </c>
      <c r="F105" s="12">
        <f t="shared" ref="F105:Q105" si="35">F106+F107+F108+F109</f>
        <v>0</v>
      </c>
      <c r="G105" s="12">
        <f t="shared" si="35"/>
        <v>0</v>
      </c>
      <c r="H105" s="12">
        <f t="shared" si="35"/>
        <v>0</v>
      </c>
      <c r="I105" s="12">
        <f t="shared" si="35"/>
        <v>0</v>
      </c>
      <c r="J105" s="12">
        <f t="shared" si="35"/>
        <v>0</v>
      </c>
      <c r="K105" s="12">
        <f t="shared" si="35"/>
        <v>0</v>
      </c>
      <c r="L105" s="12">
        <f t="shared" si="35"/>
        <v>0</v>
      </c>
      <c r="M105" s="12">
        <f t="shared" si="35"/>
        <v>0</v>
      </c>
      <c r="N105" s="12">
        <f t="shared" si="35"/>
        <v>0</v>
      </c>
      <c r="O105" s="12">
        <f t="shared" si="35"/>
        <v>0</v>
      </c>
      <c r="P105" s="12">
        <f t="shared" si="35"/>
        <v>0</v>
      </c>
      <c r="Q105" s="12">
        <f t="shared" si="35"/>
        <v>0</v>
      </c>
    </row>
    <row r="106" spans="1:17" s="11" customFormat="1" ht="17.25" customHeight="1" x14ac:dyDescent="0.25">
      <c r="A106" s="20"/>
      <c r="B106" s="32"/>
      <c r="C106" s="32"/>
      <c r="D106" s="5" t="s">
        <v>28</v>
      </c>
      <c r="E106" s="12">
        <f t="shared" ref="E106:E109" si="36">SUM(F106:Q106)</f>
        <v>0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</row>
    <row r="107" spans="1:17" s="11" customFormat="1" ht="22.5" customHeight="1" x14ac:dyDescent="0.25">
      <c r="A107" s="20"/>
      <c r="B107" s="32"/>
      <c r="C107" s="32"/>
      <c r="D107" s="5" t="s">
        <v>29</v>
      </c>
      <c r="E107" s="12">
        <f t="shared" si="36"/>
        <v>0</v>
      </c>
      <c r="F107" s="12">
        <v>0</v>
      </c>
      <c r="G107" s="12">
        <v>0</v>
      </c>
      <c r="H107" s="12">
        <v>0</v>
      </c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v>0</v>
      </c>
      <c r="Q107" s="12">
        <v>0</v>
      </c>
    </row>
    <row r="108" spans="1:17" s="11" customFormat="1" ht="15" customHeight="1" x14ac:dyDescent="0.25">
      <c r="A108" s="20"/>
      <c r="B108" s="32"/>
      <c r="C108" s="32"/>
      <c r="D108" s="5" t="s">
        <v>30</v>
      </c>
      <c r="E108" s="12">
        <f t="shared" si="36"/>
        <v>0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</row>
    <row r="109" spans="1:17" s="11" customFormat="1" ht="27" customHeight="1" x14ac:dyDescent="0.25">
      <c r="A109" s="21"/>
      <c r="B109" s="32"/>
      <c r="C109" s="32"/>
      <c r="D109" s="5" t="s">
        <v>31</v>
      </c>
      <c r="E109" s="12">
        <f t="shared" si="36"/>
        <v>0</v>
      </c>
      <c r="F109" s="12">
        <v>0</v>
      </c>
      <c r="G109" s="12">
        <v>0</v>
      </c>
      <c r="H109" s="12">
        <v>0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12">
        <v>0</v>
      </c>
    </row>
    <row r="110" spans="1:17" s="11" customFormat="1" ht="15" customHeight="1" x14ac:dyDescent="0.25">
      <c r="A110" s="19"/>
      <c r="B110" s="32" t="s">
        <v>50</v>
      </c>
      <c r="C110" s="32"/>
      <c r="D110" s="5" t="s">
        <v>12</v>
      </c>
      <c r="E110" s="12">
        <f>E111+E112+E113+E114</f>
        <v>0</v>
      </c>
      <c r="F110" s="12">
        <f t="shared" ref="F110:Q110" si="37">F111+F112+F113+F114</f>
        <v>0</v>
      </c>
      <c r="G110" s="12">
        <f t="shared" si="37"/>
        <v>0</v>
      </c>
      <c r="H110" s="12">
        <f t="shared" si="37"/>
        <v>0</v>
      </c>
      <c r="I110" s="12">
        <f t="shared" si="37"/>
        <v>0</v>
      </c>
      <c r="J110" s="12">
        <f t="shared" si="37"/>
        <v>0</v>
      </c>
      <c r="K110" s="12">
        <f t="shared" si="37"/>
        <v>0</v>
      </c>
      <c r="L110" s="12">
        <f t="shared" si="37"/>
        <v>0</v>
      </c>
      <c r="M110" s="12">
        <f t="shared" si="37"/>
        <v>0</v>
      </c>
      <c r="N110" s="12">
        <f t="shared" si="37"/>
        <v>0</v>
      </c>
      <c r="O110" s="12">
        <f t="shared" si="37"/>
        <v>0</v>
      </c>
      <c r="P110" s="12">
        <f t="shared" si="37"/>
        <v>0</v>
      </c>
      <c r="Q110" s="12">
        <f t="shared" si="37"/>
        <v>0</v>
      </c>
    </row>
    <row r="111" spans="1:17" s="11" customFormat="1" x14ac:dyDescent="0.25">
      <c r="A111" s="20"/>
      <c r="B111" s="32"/>
      <c r="C111" s="32"/>
      <c r="D111" s="5" t="s">
        <v>28</v>
      </c>
      <c r="E111" s="12">
        <f t="shared" ref="E111:E114" si="38">SUM(F111:Q111)</f>
        <v>0</v>
      </c>
      <c r="F111" s="12">
        <v>0</v>
      </c>
      <c r="G111" s="12">
        <v>0</v>
      </c>
      <c r="H111" s="12">
        <v>0</v>
      </c>
      <c r="I111" s="12">
        <v>0</v>
      </c>
      <c r="J111" s="12">
        <v>0</v>
      </c>
      <c r="K111" s="12">
        <v>0</v>
      </c>
      <c r="L111" s="12">
        <v>0</v>
      </c>
      <c r="M111" s="12">
        <v>0</v>
      </c>
      <c r="N111" s="12">
        <v>0</v>
      </c>
      <c r="O111" s="12">
        <v>0</v>
      </c>
      <c r="P111" s="12">
        <v>0</v>
      </c>
      <c r="Q111" s="12">
        <v>0</v>
      </c>
    </row>
    <row r="112" spans="1:17" s="11" customFormat="1" ht="22.5" x14ac:dyDescent="0.25">
      <c r="A112" s="20"/>
      <c r="B112" s="32"/>
      <c r="C112" s="32"/>
      <c r="D112" s="5" t="s">
        <v>29</v>
      </c>
      <c r="E112" s="12">
        <f t="shared" si="38"/>
        <v>0</v>
      </c>
      <c r="F112" s="12">
        <v>0</v>
      </c>
      <c r="G112" s="12">
        <v>0</v>
      </c>
      <c r="H112" s="12">
        <v>0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12">
        <v>0</v>
      </c>
    </row>
    <row r="113" spans="1:17" s="11" customFormat="1" ht="15" customHeight="1" x14ac:dyDescent="0.25">
      <c r="A113" s="20"/>
      <c r="B113" s="32"/>
      <c r="C113" s="32"/>
      <c r="D113" s="5" t="s">
        <v>30</v>
      </c>
      <c r="E113" s="12">
        <f t="shared" si="38"/>
        <v>0</v>
      </c>
      <c r="F113" s="12">
        <v>0</v>
      </c>
      <c r="G113" s="12">
        <v>0</v>
      </c>
      <c r="H113" s="12">
        <v>0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  <c r="N113" s="12">
        <v>0</v>
      </c>
      <c r="O113" s="12">
        <v>0</v>
      </c>
      <c r="P113" s="12">
        <v>0</v>
      </c>
      <c r="Q113" s="12">
        <v>0</v>
      </c>
    </row>
    <row r="114" spans="1:17" s="11" customFormat="1" ht="22.5" x14ac:dyDescent="0.25">
      <c r="A114" s="21"/>
      <c r="B114" s="32"/>
      <c r="C114" s="32"/>
      <c r="D114" s="5" t="s">
        <v>31</v>
      </c>
      <c r="E114" s="12">
        <f t="shared" si="38"/>
        <v>0</v>
      </c>
      <c r="F114" s="12">
        <v>0</v>
      </c>
      <c r="G114" s="12">
        <v>0</v>
      </c>
      <c r="H114" s="12">
        <v>0</v>
      </c>
      <c r="I114" s="12">
        <v>0</v>
      </c>
      <c r="J114" s="12"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</row>
    <row r="115" spans="1:17" s="11" customFormat="1" x14ac:dyDescent="0.25">
      <c r="A115" s="19"/>
      <c r="B115" s="32" t="s">
        <v>51</v>
      </c>
      <c r="C115" s="32"/>
      <c r="D115" s="5" t="s">
        <v>12</v>
      </c>
      <c r="E115" s="12">
        <f>E99</f>
        <v>561817849.8599999</v>
      </c>
      <c r="F115" s="12">
        <f t="shared" ref="F115:Q115" si="39">F99</f>
        <v>118799333.13000001</v>
      </c>
      <c r="G115" s="12">
        <f t="shared" si="39"/>
        <v>150585190.63999999</v>
      </c>
      <c r="H115" s="12">
        <f t="shared" ref="H115:J115" si="40">H116+H117+H118+H119</f>
        <v>292433326.08999997</v>
      </c>
      <c r="I115" s="12">
        <f t="shared" si="40"/>
        <v>0</v>
      </c>
      <c r="J115" s="12">
        <f t="shared" si="40"/>
        <v>0</v>
      </c>
      <c r="K115" s="12">
        <f t="shared" si="39"/>
        <v>0</v>
      </c>
      <c r="L115" s="12">
        <f t="shared" si="39"/>
        <v>0</v>
      </c>
      <c r="M115" s="12">
        <f t="shared" si="39"/>
        <v>0</v>
      </c>
      <c r="N115" s="12">
        <f t="shared" si="39"/>
        <v>0</v>
      </c>
      <c r="O115" s="12">
        <f t="shared" si="39"/>
        <v>0</v>
      </c>
      <c r="P115" s="12">
        <f t="shared" si="39"/>
        <v>0</v>
      </c>
      <c r="Q115" s="12">
        <f t="shared" si="39"/>
        <v>0</v>
      </c>
    </row>
    <row r="116" spans="1:17" s="11" customFormat="1" x14ac:dyDescent="0.25">
      <c r="A116" s="20"/>
      <c r="B116" s="32"/>
      <c r="C116" s="32"/>
      <c r="D116" s="5" t="s">
        <v>28</v>
      </c>
      <c r="E116" s="12">
        <f t="shared" ref="E116:Q119" si="41">E100</f>
        <v>0</v>
      </c>
      <c r="F116" s="12">
        <f t="shared" si="41"/>
        <v>0</v>
      </c>
      <c r="G116" s="12">
        <f t="shared" si="41"/>
        <v>0</v>
      </c>
      <c r="H116" s="12">
        <v>0</v>
      </c>
      <c r="I116" s="12">
        <v>0</v>
      </c>
      <c r="J116" s="12">
        <v>0</v>
      </c>
      <c r="K116" s="12">
        <f t="shared" si="41"/>
        <v>0</v>
      </c>
      <c r="L116" s="12">
        <f t="shared" si="41"/>
        <v>0</v>
      </c>
      <c r="M116" s="12">
        <f t="shared" si="41"/>
        <v>0</v>
      </c>
      <c r="N116" s="12">
        <f t="shared" si="41"/>
        <v>0</v>
      </c>
      <c r="O116" s="12">
        <f t="shared" si="41"/>
        <v>0</v>
      </c>
      <c r="P116" s="12">
        <f t="shared" si="41"/>
        <v>0</v>
      </c>
      <c r="Q116" s="12">
        <f t="shared" si="41"/>
        <v>0</v>
      </c>
    </row>
    <row r="117" spans="1:17" s="11" customFormat="1" ht="22.5" x14ac:dyDescent="0.25">
      <c r="A117" s="20"/>
      <c r="B117" s="32"/>
      <c r="C117" s="32"/>
      <c r="D117" s="5" t="s">
        <v>29</v>
      </c>
      <c r="E117" s="12">
        <f t="shared" si="41"/>
        <v>0</v>
      </c>
      <c r="F117" s="12">
        <f t="shared" si="41"/>
        <v>0</v>
      </c>
      <c r="G117" s="12">
        <f t="shared" si="41"/>
        <v>0</v>
      </c>
      <c r="H117" s="12">
        <v>0</v>
      </c>
      <c r="I117" s="12">
        <v>0</v>
      </c>
      <c r="J117" s="12">
        <v>0</v>
      </c>
      <c r="K117" s="12">
        <f t="shared" si="41"/>
        <v>0</v>
      </c>
      <c r="L117" s="12">
        <f t="shared" si="41"/>
        <v>0</v>
      </c>
      <c r="M117" s="12">
        <f t="shared" si="41"/>
        <v>0</v>
      </c>
      <c r="N117" s="12">
        <f t="shared" si="41"/>
        <v>0</v>
      </c>
      <c r="O117" s="12">
        <f t="shared" si="41"/>
        <v>0</v>
      </c>
      <c r="P117" s="12">
        <f t="shared" si="41"/>
        <v>0</v>
      </c>
      <c r="Q117" s="12">
        <f t="shared" si="41"/>
        <v>0</v>
      </c>
    </row>
    <row r="118" spans="1:17" s="11" customFormat="1" ht="15" customHeight="1" x14ac:dyDescent="0.25">
      <c r="A118" s="20"/>
      <c r="B118" s="32"/>
      <c r="C118" s="32"/>
      <c r="D118" s="5" t="s">
        <v>30</v>
      </c>
      <c r="E118" s="12">
        <f t="shared" si="41"/>
        <v>561817849.8599999</v>
      </c>
      <c r="F118" s="12">
        <f>F102</f>
        <v>118799333.13000001</v>
      </c>
      <c r="G118" s="12">
        <f t="shared" si="41"/>
        <v>150585190.63999999</v>
      </c>
      <c r="H118" s="12">
        <f t="shared" si="41"/>
        <v>292433326.08999997</v>
      </c>
      <c r="I118" s="12">
        <f t="shared" si="41"/>
        <v>0</v>
      </c>
      <c r="J118" s="12">
        <f t="shared" si="41"/>
        <v>0</v>
      </c>
      <c r="K118" s="12">
        <f t="shared" si="41"/>
        <v>0</v>
      </c>
      <c r="L118" s="12">
        <f t="shared" si="41"/>
        <v>0</v>
      </c>
      <c r="M118" s="12">
        <f t="shared" si="41"/>
        <v>0</v>
      </c>
      <c r="N118" s="12">
        <f t="shared" si="41"/>
        <v>0</v>
      </c>
      <c r="O118" s="12">
        <f t="shared" si="41"/>
        <v>0</v>
      </c>
      <c r="P118" s="12">
        <f t="shared" si="41"/>
        <v>0</v>
      </c>
      <c r="Q118" s="12">
        <f t="shared" si="41"/>
        <v>0</v>
      </c>
    </row>
    <row r="119" spans="1:17" s="11" customFormat="1" ht="22.5" x14ac:dyDescent="0.25">
      <c r="A119" s="21"/>
      <c r="B119" s="32"/>
      <c r="C119" s="32"/>
      <c r="D119" s="5" t="s">
        <v>31</v>
      </c>
      <c r="E119" s="12">
        <f t="shared" si="41"/>
        <v>0</v>
      </c>
      <c r="F119" s="12">
        <f t="shared" si="41"/>
        <v>0</v>
      </c>
      <c r="G119" s="12">
        <f t="shared" si="41"/>
        <v>0</v>
      </c>
      <c r="H119" s="12">
        <v>0</v>
      </c>
      <c r="I119" s="12">
        <v>0</v>
      </c>
      <c r="J119" s="12">
        <v>0</v>
      </c>
      <c r="K119" s="12">
        <f t="shared" si="41"/>
        <v>0</v>
      </c>
      <c r="L119" s="12">
        <f t="shared" si="41"/>
        <v>0</v>
      </c>
      <c r="M119" s="12">
        <f t="shared" si="41"/>
        <v>0</v>
      </c>
      <c r="N119" s="12">
        <f t="shared" si="41"/>
        <v>0</v>
      </c>
      <c r="O119" s="12">
        <f t="shared" si="41"/>
        <v>0</v>
      </c>
      <c r="P119" s="12">
        <f t="shared" si="41"/>
        <v>0</v>
      </c>
      <c r="Q119" s="12">
        <f t="shared" si="41"/>
        <v>0</v>
      </c>
    </row>
    <row r="120" spans="1:17" s="11" customFormat="1" ht="15" customHeight="1" x14ac:dyDescent="0.25">
      <c r="A120" s="19"/>
      <c r="B120" s="32" t="s">
        <v>52</v>
      </c>
      <c r="C120" s="32"/>
      <c r="D120" s="5" t="s">
        <v>12</v>
      </c>
      <c r="E120" s="12">
        <f>E121+E122+E123+E124</f>
        <v>1547207871.3600001</v>
      </c>
      <c r="F120" s="12">
        <f t="shared" ref="F120:Q120" si="42">F121+F122+F123+F124</f>
        <v>136231692.86000001</v>
      </c>
      <c r="G120" s="12">
        <f t="shared" si="42"/>
        <v>119913806.06999999</v>
      </c>
      <c r="H120" s="12">
        <f t="shared" si="42"/>
        <v>134990648.36000001</v>
      </c>
      <c r="I120" s="12">
        <f t="shared" si="42"/>
        <v>119186043.56999999</v>
      </c>
      <c r="J120" s="12">
        <f t="shared" si="42"/>
        <v>83909790</v>
      </c>
      <c r="K120" s="12">
        <f t="shared" si="42"/>
        <v>83340770</v>
      </c>
      <c r="L120" s="12">
        <f t="shared" si="42"/>
        <v>144939186.75</v>
      </c>
      <c r="M120" s="12">
        <f t="shared" si="42"/>
        <v>144939186.75</v>
      </c>
      <c r="N120" s="12">
        <f t="shared" si="42"/>
        <v>144939186.75</v>
      </c>
      <c r="O120" s="12">
        <f t="shared" si="42"/>
        <v>144939186.75</v>
      </c>
      <c r="P120" s="12">
        <f t="shared" si="42"/>
        <v>144939186.75</v>
      </c>
      <c r="Q120" s="12">
        <f t="shared" si="42"/>
        <v>144939186.75</v>
      </c>
    </row>
    <row r="121" spans="1:17" s="11" customFormat="1" ht="15" customHeight="1" x14ac:dyDescent="0.25">
      <c r="A121" s="20"/>
      <c r="B121" s="32"/>
      <c r="C121" s="32"/>
      <c r="D121" s="5" t="s">
        <v>28</v>
      </c>
      <c r="E121" s="12">
        <f t="shared" ref="E121:E124" si="43">SUM(F121:Q121)</f>
        <v>0</v>
      </c>
      <c r="F121" s="12">
        <f>F95</f>
        <v>0</v>
      </c>
      <c r="G121" s="12">
        <f t="shared" ref="G121:Q124" si="44">G95</f>
        <v>0</v>
      </c>
      <c r="H121" s="12">
        <f t="shared" si="44"/>
        <v>0</v>
      </c>
      <c r="I121" s="12">
        <f t="shared" si="44"/>
        <v>0</v>
      </c>
      <c r="J121" s="12">
        <f t="shared" si="44"/>
        <v>0</v>
      </c>
      <c r="K121" s="12">
        <f t="shared" si="44"/>
        <v>0</v>
      </c>
      <c r="L121" s="12">
        <f t="shared" si="44"/>
        <v>0</v>
      </c>
      <c r="M121" s="12">
        <f t="shared" si="44"/>
        <v>0</v>
      </c>
      <c r="N121" s="12">
        <f t="shared" si="44"/>
        <v>0</v>
      </c>
      <c r="O121" s="12">
        <f t="shared" si="44"/>
        <v>0</v>
      </c>
      <c r="P121" s="12">
        <f t="shared" si="44"/>
        <v>0</v>
      </c>
      <c r="Q121" s="12">
        <f t="shared" si="44"/>
        <v>0</v>
      </c>
    </row>
    <row r="122" spans="1:17" s="11" customFormat="1" ht="22.5" x14ac:dyDescent="0.25">
      <c r="A122" s="20"/>
      <c r="B122" s="32"/>
      <c r="C122" s="32"/>
      <c r="D122" s="5" t="s">
        <v>29</v>
      </c>
      <c r="E122" s="12">
        <f t="shared" si="43"/>
        <v>16595676</v>
      </c>
      <c r="F122" s="12">
        <f t="shared" ref="F122:L124" si="45">F96</f>
        <v>313600</v>
      </c>
      <c r="G122" s="12">
        <f t="shared" si="44"/>
        <v>1005800</v>
      </c>
      <c r="H122" s="12">
        <f t="shared" si="44"/>
        <v>5021876</v>
      </c>
      <c r="I122" s="12">
        <f t="shared" si="44"/>
        <v>2377800</v>
      </c>
      <c r="J122" s="12">
        <f t="shared" si="44"/>
        <v>3348000</v>
      </c>
      <c r="K122" s="12">
        <f t="shared" si="45"/>
        <v>4528600</v>
      </c>
      <c r="L122" s="12">
        <f t="shared" si="45"/>
        <v>0</v>
      </c>
      <c r="M122" s="12">
        <f t="shared" si="44"/>
        <v>0</v>
      </c>
      <c r="N122" s="12">
        <f t="shared" si="44"/>
        <v>0</v>
      </c>
      <c r="O122" s="12">
        <f t="shared" si="44"/>
        <v>0</v>
      </c>
      <c r="P122" s="12">
        <f t="shared" si="44"/>
        <v>0</v>
      </c>
      <c r="Q122" s="12">
        <f t="shared" si="44"/>
        <v>0</v>
      </c>
    </row>
    <row r="123" spans="1:17" s="11" customFormat="1" ht="15" customHeight="1" x14ac:dyDescent="0.25">
      <c r="A123" s="20"/>
      <c r="B123" s="32"/>
      <c r="C123" s="32"/>
      <c r="D123" s="5" t="s">
        <v>30</v>
      </c>
      <c r="E123" s="12">
        <f t="shared" si="43"/>
        <v>1530612195.3600001</v>
      </c>
      <c r="F123" s="12">
        <f>F97-F102</f>
        <v>135918092.86000001</v>
      </c>
      <c r="G123" s="12">
        <f>G97-G102</f>
        <v>118908006.06999999</v>
      </c>
      <c r="H123" s="12">
        <f>H97-H102</f>
        <v>129968772.36000001</v>
      </c>
      <c r="I123" s="12">
        <f t="shared" ref="I123:Q123" si="46">I97-I102</f>
        <v>116808243.56999999</v>
      </c>
      <c r="J123" s="12">
        <f t="shared" si="46"/>
        <v>80561790</v>
      </c>
      <c r="K123" s="12">
        <f t="shared" si="46"/>
        <v>78812170</v>
      </c>
      <c r="L123" s="12">
        <f t="shared" si="46"/>
        <v>144939186.75</v>
      </c>
      <c r="M123" s="12">
        <f t="shared" si="46"/>
        <v>144939186.75</v>
      </c>
      <c r="N123" s="12">
        <f t="shared" si="46"/>
        <v>144939186.75</v>
      </c>
      <c r="O123" s="12">
        <f t="shared" si="46"/>
        <v>144939186.75</v>
      </c>
      <c r="P123" s="12">
        <f t="shared" si="46"/>
        <v>144939186.75</v>
      </c>
      <c r="Q123" s="12">
        <f t="shared" si="46"/>
        <v>144939186.75</v>
      </c>
    </row>
    <row r="124" spans="1:17" s="11" customFormat="1" ht="22.5" x14ac:dyDescent="0.25">
      <c r="A124" s="21"/>
      <c r="B124" s="32"/>
      <c r="C124" s="32"/>
      <c r="D124" s="5" t="s">
        <v>31</v>
      </c>
      <c r="E124" s="12">
        <f t="shared" si="43"/>
        <v>0</v>
      </c>
      <c r="F124" s="12">
        <f t="shared" si="45"/>
        <v>0</v>
      </c>
      <c r="G124" s="12">
        <f t="shared" si="44"/>
        <v>0</v>
      </c>
      <c r="H124" s="12">
        <f t="shared" si="44"/>
        <v>0</v>
      </c>
      <c r="I124" s="12">
        <f t="shared" si="44"/>
        <v>0</v>
      </c>
      <c r="J124" s="12">
        <f t="shared" si="44"/>
        <v>0</v>
      </c>
      <c r="K124" s="12">
        <f t="shared" si="45"/>
        <v>0</v>
      </c>
      <c r="L124" s="12">
        <f t="shared" si="45"/>
        <v>0</v>
      </c>
      <c r="M124" s="12">
        <f t="shared" si="44"/>
        <v>0</v>
      </c>
      <c r="N124" s="12">
        <f t="shared" si="44"/>
        <v>0</v>
      </c>
      <c r="O124" s="12">
        <f t="shared" si="44"/>
        <v>0</v>
      </c>
      <c r="P124" s="12">
        <f t="shared" si="44"/>
        <v>0</v>
      </c>
      <c r="Q124" s="12">
        <f t="shared" si="44"/>
        <v>0</v>
      </c>
    </row>
    <row r="125" spans="1:17" s="11" customFormat="1" ht="15" customHeight="1" x14ac:dyDescent="0.25">
      <c r="A125" s="5"/>
      <c r="B125" s="32" t="s">
        <v>48</v>
      </c>
      <c r="C125" s="32"/>
      <c r="D125" s="5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</row>
    <row r="126" spans="1:17" s="11" customFormat="1" ht="15" customHeight="1" x14ac:dyDescent="0.25">
      <c r="A126" s="19"/>
      <c r="B126" s="32" t="s">
        <v>26</v>
      </c>
      <c r="C126" s="32"/>
      <c r="D126" s="5" t="s">
        <v>12</v>
      </c>
      <c r="E126" s="12">
        <f>E127+E128+E129+E130</f>
        <v>1543534037.4699998</v>
      </c>
      <c r="F126" s="12">
        <f t="shared" ref="F126:Q126" si="47">F127+F128+F129+F130</f>
        <v>136231692.86000001</v>
      </c>
      <c r="G126" s="12">
        <f t="shared" si="47"/>
        <v>119913806.06999999</v>
      </c>
      <c r="H126" s="12">
        <f t="shared" si="47"/>
        <v>132349972.36</v>
      </c>
      <c r="I126" s="12">
        <f t="shared" si="47"/>
        <v>118754254.09999999</v>
      </c>
      <c r="J126" s="12">
        <f t="shared" si="47"/>
        <v>83478000.530000001</v>
      </c>
      <c r="K126" s="12">
        <f t="shared" si="47"/>
        <v>83171191.049999997</v>
      </c>
      <c r="L126" s="12">
        <f t="shared" si="47"/>
        <v>144939186.75</v>
      </c>
      <c r="M126" s="12">
        <f t="shared" si="47"/>
        <v>144939186.75</v>
      </c>
      <c r="N126" s="12">
        <f t="shared" si="47"/>
        <v>144939186.75</v>
      </c>
      <c r="O126" s="12">
        <f t="shared" si="47"/>
        <v>144939186.75</v>
      </c>
      <c r="P126" s="12">
        <f t="shared" si="47"/>
        <v>144939186.75</v>
      </c>
      <c r="Q126" s="12">
        <f t="shared" si="47"/>
        <v>144939186.75</v>
      </c>
    </row>
    <row r="127" spans="1:17" s="11" customFormat="1" x14ac:dyDescent="0.25">
      <c r="A127" s="20"/>
      <c r="B127" s="32"/>
      <c r="C127" s="32"/>
      <c r="D127" s="5" t="s">
        <v>28</v>
      </c>
      <c r="E127" s="12">
        <f t="shared" ref="E127:E130" si="48">SUM(F127:Q127)</f>
        <v>0</v>
      </c>
      <c r="F127" s="12">
        <f t="shared" ref="F127:Q130" si="49">F34+F59+F49</f>
        <v>0</v>
      </c>
      <c r="G127" s="12">
        <f t="shared" si="49"/>
        <v>0</v>
      </c>
      <c r="H127" s="12">
        <f t="shared" si="49"/>
        <v>0</v>
      </c>
      <c r="I127" s="12">
        <f t="shared" si="49"/>
        <v>0</v>
      </c>
      <c r="J127" s="12">
        <f t="shared" si="49"/>
        <v>0</v>
      </c>
      <c r="K127" s="12">
        <f t="shared" si="49"/>
        <v>0</v>
      </c>
      <c r="L127" s="12">
        <f t="shared" si="49"/>
        <v>0</v>
      </c>
      <c r="M127" s="12">
        <f t="shared" si="49"/>
        <v>0</v>
      </c>
      <c r="N127" s="12">
        <f t="shared" si="49"/>
        <v>0</v>
      </c>
      <c r="O127" s="12">
        <f t="shared" si="49"/>
        <v>0</v>
      </c>
      <c r="P127" s="12">
        <f t="shared" si="49"/>
        <v>0</v>
      </c>
      <c r="Q127" s="12">
        <f t="shared" si="49"/>
        <v>0</v>
      </c>
    </row>
    <row r="128" spans="1:17" s="11" customFormat="1" ht="22.5" x14ac:dyDescent="0.25">
      <c r="A128" s="20"/>
      <c r="B128" s="32"/>
      <c r="C128" s="32"/>
      <c r="D128" s="5" t="s">
        <v>29</v>
      </c>
      <c r="E128" s="12">
        <f t="shared" si="48"/>
        <v>13825700</v>
      </c>
      <c r="F128" s="12">
        <f t="shared" si="49"/>
        <v>313600</v>
      </c>
      <c r="G128" s="12">
        <f t="shared" si="49"/>
        <v>1005800</v>
      </c>
      <c r="H128" s="12">
        <f>H35+H60+H50+H81</f>
        <v>3233400</v>
      </c>
      <c r="I128" s="12">
        <f t="shared" si="49"/>
        <v>1967600</v>
      </c>
      <c r="J128" s="12">
        <f t="shared" si="49"/>
        <v>2937800</v>
      </c>
      <c r="K128" s="12">
        <f t="shared" si="49"/>
        <v>4367500</v>
      </c>
      <c r="L128" s="12">
        <f t="shared" si="49"/>
        <v>0</v>
      </c>
      <c r="M128" s="12">
        <f t="shared" si="49"/>
        <v>0</v>
      </c>
      <c r="N128" s="12">
        <f t="shared" si="49"/>
        <v>0</v>
      </c>
      <c r="O128" s="12">
        <f t="shared" si="49"/>
        <v>0</v>
      </c>
      <c r="P128" s="12">
        <f t="shared" si="49"/>
        <v>0</v>
      </c>
      <c r="Q128" s="12">
        <f t="shared" si="49"/>
        <v>0</v>
      </c>
    </row>
    <row r="129" spans="1:17" s="11" customFormat="1" ht="15" customHeight="1" x14ac:dyDescent="0.25">
      <c r="A129" s="20"/>
      <c r="B129" s="32"/>
      <c r="C129" s="32"/>
      <c r="D129" s="5" t="s">
        <v>30</v>
      </c>
      <c r="E129" s="12">
        <f t="shared" si="48"/>
        <v>1529708337.4699998</v>
      </c>
      <c r="F129" s="12">
        <f t="shared" si="49"/>
        <v>135918092.86000001</v>
      </c>
      <c r="G129" s="12">
        <f t="shared" si="49"/>
        <v>118908006.06999999</v>
      </c>
      <c r="H129" s="12">
        <f>H36+H61+H51+H82</f>
        <v>129116572.36</v>
      </c>
      <c r="I129" s="12">
        <f t="shared" si="49"/>
        <v>116786654.09999999</v>
      </c>
      <c r="J129" s="12">
        <f t="shared" si="49"/>
        <v>80540200.530000001</v>
      </c>
      <c r="K129" s="12">
        <f t="shared" si="49"/>
        <v>78803691.049999997</v>
      </c>
      <c r="L129" s="12">
        <f t="shared" si="49"/>
        <v>144939186.75</v>
      </c>
      <c r="M129" s="12">
        <f t="shared" si="49"/>
        <v>144939186.75</v>
      </c>
      <c r="N129" s="12">
        <f t="shared" si="49"/>
        <v>144939186.75</v>
      </c>
      <c r="O129" s="12">
        <f t="shared" si="49"/>
        <v>144939186.75</v>
      </c>
      <c r="P129" s="12">
        <f t="shared" si="49"/>
        <v>144939186.75</v>
      </c>
      <c r="Q129" s="12">
        <f t="shared" si="49"/>
        <v>144939186.75</v>
      </c>
    </row>
    <row r="130" spans="1:17" s="11" customFormat="1" ht="22.5" x14ac:dyDescent="0.25">
      <c r="A130" s="21"/>
      <c r="B130" s="32"/>
      <c r="C130" s="32"/>
      <c r="D130" s="5" t="s">
        <v>31</v>
      </c>
      <c r="E130" s="12">
        <f t="shared" si="48"/>
        <v>0</v>
      </c>
      <c r="F130" s="12">
        <f t="shared" si="49"/>
        <v>0</v>
      </c>
      <c r="G130" s="12">
        <f t="shared" si="49"/>
        <v>0</v>
      </c>
      <c r="H130" s="12">
        <f>H37+H62+H52</f>
        <v>0</v>
      </c>
      <c r="I130" s="12">
        <f t="shared" si="49"/>
        <v>0</v>
      </c>
      <c r="J130" s="12">
        <f t="shared" si="49"/>
        <v>0</v>
      </c>
      <c r="K130" s="12">
        <f t="shared" si="49"/>
        <v>0</v>
      </c>
      <c r="L130" s="12">
        <f t="shared" si="49"/>
        <v>0</v>
      </c>
      <c r="M130" s="12">
        <f t="shared" si="49"/>
        <v>0</v>
      </c>
      <c r="N130" s="12">
        <f t="shared" si="49"/>
        <v>0</v>
      </c>
      <c r="O130" s="12">
        <f t="shared" si="49"/>
        <v>0</v>
      </c>
      <c r="P130" s="12">
        <f t="shared" si="49"/>
        <v>0</v>
      </c>
      <c r="Q130" s="12">
        <f t="shared" si="49"/>
        <v>0</v>
      </c>
    </row>
    <row r="131" spans="1:17" s="11" customFormat="1" ht="15" customHeight="1" x14ac:dyDescent="0.25">
      <c r="A131" s="18"/>
      <c r="B131" s="32" t="s">
        <v>39</v>
      </c>
      <c r="C131" s="32"/>
      <c r="D131" s="5" t="s">
        <v>12</v>
      </c>
      <c r="E131" s="12">
        <f>E132+E133+E134+E135</f>
        <v>564458525.8599999</v>
      </c>
      <c r="F131" s="12">
        <f t="shared" ref="F131:Q131" si="50">F132+F133+F134+F135</f>
        <v>118799333.13000001</v>
      </c>
      <c r="G131" s="12">
        <f t="shared" si="50"/>
        <v>150585190.63999999</v>
      </c>
      <c r="H131" s="12">
        <f t="shared" si="50"/>
        <v>295074002.08999997</v>
      </c>
      <c r="I131" s="12">
        <f t="shared" si="50"/>
        <v>0</v>
      </c>
      <c r="J131" s="12">
        <f t="shared" si="50"/>
        <v>0</v>
      </c>
      <c r="K131" s="12">
        <f t="shared" si="50"/>
        <v>0</v>
      </c>
      <c r="L131" s="12">
        <f t="shared" si="50"/>
        <v>0</v>
      </c>
      <c r="M131" s="12">
        <f t="shared" si="50"/>
        <v>0</v>
      </c>
      <c r="N131" s="12">
        <f t="shared" si="50"/>
        <v>0</v>
      </c>
      <c r="O131" s="12">
        <f t="shared" si="50"/>
        <v>0</v>
      </c>
      <c r="P131" s="12">
        <f t="shared" si="50"/>
        <v>0</v>
      </c>
      <c r="Q131" s="12">
        <f t="shared" si="50"/>
        <v>0</v>
      </c>
    </row>
    <row r="132" spans="1:17" s="11" customFormat="1" ht="15" customHeight="1" x14ac:dyDescent="0.25">
      <c r="A132" s="18"/>
      <c r="B132" s="32"/>
      <c r="C132" s="32"/>
      <c r="D132" s="5" t="s">
        <v>28</v>
      </c>
      <c r="E132" s="12">
        <f t="shared" ref="E132:E135" si="51">SUM(F132:Q132)</f>
        <v>0</v>
      </c>
      <c r="F132" s="12">
        <f>F39+F69</f>
        <v>0</v>
      </c>
      <c r="G132" s="12">
        <f t="shared" ref="G132:Q135" si="52">G39+G69</f>
        <v>0</v>
      </c>
      <c r="H132" s="12">
        <f t="shared" si="52"/>
        <v>0</v>
      </c>
      <c r="I132" s="12">
        <f t="shared" si="52"/>
        <v>0</v>
      </c>
      <c r="J132" s="12">
        <f t="shared" si="52"/>
        <v>0</v>
      </c>
      <c r="K132" s="12">
        <f t="shared" si="52"/>
        <v>0</v>
      </c>
      <c r="L132" s="12">
        <f t="shared" si="52"/>
        <v>0</v>
      </c>
      <c r="M132" s="12">
        <f t="shared" si="52"/>
        <v>0</v>
      </c>
      <c r="N132" s="12">
        <f t="shared" si="52"/>
        <v>0</v>
      </c>
      <c r="O132" s="12">
        <f t="shared" si="52"/>
        <v>0</v>
      </c>
      <c r="P132" s="12">
        <f t="shared" si="52"/>
        <v>0</v>
      </c>
      <c r="Q132" s="12">
        <f t="shared" si="52"/>
        <v>0</v>
      </c>
    </row>
    <row r="133" spans="1:17" s="11" customFormat="1" ht="22.5" x14ac:dyDescent="0.25">
      <c r="A133" s="18"/>
      <c r="B133" s="32"/>
      <c r="C133" s="32"/>
      <c r="D133" s="5" t="s">
        <v>29</v>
      </c>
      <c r="E133" s="12">
        <f t="shared" si="51"/>
        <v>1788476</v>
      </c>
      <c r="F133" s="12">
        <f t="shared" ref="F133:L135" si="53">F40+F70</f>
        <v>0</v>
      </c>
      <c r="G133" s="12">
        <f t="shared" si="52"/>
        <v>0</v>
      </c>
      <c r="H133" s="12">
        <f>H40+H70+H86</f>
        <v>1788476</v>
      </c>
      <c r="I133" s="12">
        <f t="shared" si="52"/>
        <v>0</v>
      </c>
      <c r="J133" s="12">
        <f t="shared" si="53"/>
        <v>0</v>
      </c>
      <c r="K133" s="12">
        <f t="shared" si="53"/>
        <v>0</v>
      </c>
      <c r="L133" s="12">
        <f t="shared" si="53"/>
        <v>0</v>
      </c>
      <c r="M133" s="12">
        <f t="shared" si="52"/>
        <v>0</v>
      </c>
      <c r="N133" s="12">
        <f t="shared" si="52"/>
        <v>0</v>
      </c>
      <c r="O133" s="12">
        <f t="shared" si="52"/>
        <v>0</v>
      </c>
      <c r="P133" s="12">
        <f t="shared" si="52"/>
        <v>0</v>
      </c>
      <c r="Q133" s="12">
        <f t="shared" si="52"/>
        <v>0</v>
      </c>
    </row>
    <row r="134" spans="1:17" s="11" customFormat="1" ht="15" customHeight="1" x14ac:dyDescent="0.25">
      <c r="A134" s="18"/>
      <c r="B134" s="32"/>
      <c r="C134" s="32"/>
      <c r="D134" s="5" t="s">
        <v>30</v>
      </c>
      <c r="E134" s="12">
        <f t="shared" si="51"/>
        <v>562670049.8599999</v>
      </c>
      <c r="F134" s="12">
        <f t="shared" si="53"/>
        <v>118799333.13000001</v>
      </c>
      <c r="G134" s="12">
        <f t="shared" si="52"/>
        <v>150585190.63999999</v>
      </c>
      <c r="H134" s="12">
        <f>H41+H71+H87</f>
        <v>293285526.08999997</v>
      </c>
      <c r="I134" s="12">
        <f t="shared" si="52"/>
        <v>0</v>
      </c>
      <c r="J134" s="12">
        <f t="shared" si="53"/>
        <v>0</v>
      </c>
      <c r="K134" s="12">
        <f t="shared" si="53"/>
        <v>0</v>
      </c>
      <c r="L134" s="12">
        <f t="shared" si="53"/>
        <v>0</v>
      </c>
      <c r="M134" s="12">
        <f t="shared" si="52"/>
        <v>0</v>
      </c>
      <c r="N134" s="12">
        <f t="shared" si="52"/>
        <v>0</v>
      </c>
      <c r="O134" s="12">
        <f t="shared" si="52"/>
        <v>0</v>
      </c>
      <c r="P134" s="12">
        <f t="shared" si="52"/>
        <v>0</v>
      </c>
      <c r="Q134" s="12">
        <f t="shared" si="52"/>
        <v>0</v>
      </c>
    </row>
    <row r="135" spans="1:17" s="11" customFormat="1" ht="22.5" x14ac:dyDescent="0.25">
      <c r="A135" s="18"/>
      <c r="B135" s="32"/>
      <c r="C135" s="32"/>
      <c r="D135" s="5" t="s">
        <v>31</v>
      </c>
      <c r="E135" s="12">
        <f t="shared" si="51"/>
        <v>0</v>
      </c>
      <c r="F135" s="12">
        <f t="shared" si="53"/>
        <v>0</v>
      </c>
      <c r="G135" s="12">
        <f t="shared" si="52"/>
        <v>0</v>
      </c>
      <c r="H135" s="12">
        <f t="shared" si="52"/>
        <v>0</v>
      </c>
      <c r="I135" s="12">
        <f t="shared" si="52"/>
        <v>0</v>
      </c>
      <c r="J135" s="12">
        <f t="shared" si="53"/>
        <v>0</v>
      </c>
      <c r="K135" s="12">
        <f t="shared" si="53"/>
        <v>0</v>
      </c>
      <c r="L135" s="12">
        <f t="shared" si="53"/>
        <v>0</v>
      </c>
      <c r="M135" s="12">
        <f t="shared" si="52"/>
        <v>0</v>
      </c>
      <c r="N135" s="12">
        <f t="shared" si="52"/>
        <v>0</v>
      </c>
      <c r="O135" s="12">
        <f t="shared" si="52"/>
        <v>0</v>
      </c>
      <c r="P135" s="12">
        <f t="shared" si="52"/>
        <v>0</v>
      </c>
      <c r="Q135" s="12">
        <f t="shared" si="52"/>
        <v>0</v>
      </c>
    </row>
  </sheetData>
  <mergeCells count="65">
    <mergeCell ref="A131:A135"/>
    <mergeCell ref="B131:C135"/>
    <mergeCell ref="B104:C104"/>
    <mergeCell ref="A105:A109"/>
    <mergeCell ref="B105:C109"/>
    <mergeCell ref="A110:A114"/>
    <mergeCell ref="B110:C114"/>
    <mergeCell ref="A115:A119"/>
    <mergeCell ref="B115:C119"/>
    <mergeCell ref="A120:A124"/>
    <mergeCell ref="B120:C124"/>
    <mergeCell ref="B125:C125"/>
    <mergeCell ref="A126:A130"/>
    <mergeCell ref="B126:C130"/>
    <mergeCell ref="A89:A93"/>
    <mergeCell ref="B89:C93"/>
    <mergeCell ref="A94:A98"/>
    <mergeCell ref="B94:C98"/>
    <mergeCell ref="A99:A103"/>
    <mergeCell ref="B99:C103"/>
    <mergeCell ref="A84:A88"/>
    <mergeCell ref="B84:B88"/>
    <mergeCell ref="C84:C88"/>
    <mergeCell ref="A58:A62"/>
    <mergeCell ref="B58:B62"/>
    <mergeCell ref="C58:C62"/>
    <mergeCell ref="A63:A67"/>
    <mergeCell ref="B63:C67"/>
    <mergeCell ref="A68:A72"/>
    <mergeCell ref="B68:B72"/>
    <mergeCell ref="C68:C72"/>
    <mergeCell ref="A73:A77"/>
    <mergeCell ref="B73:C77"/>
    <mergeCell ref="A79:A83"/>
    <mergeCell ref="B79:B83"/>
    <mergeCell ref="C79:C83"/>
    <mergeCell ref="A53:A57"/>
    <mergeCell ref="B53:C57"/>
    <mergeCell ref="B28:B32"/>
    <mergeCell ref="A33:A37"/>
    <mergeCell ref="B33:C37"/>
    <mergeCell ref="A38:A42"/>
    <mergeCell ref="B38:B42"/>
    <mergeCell ref="C38:C42"/>
    <mergeCell ref="A43:A47"/>
    <mergeCell ref="B43:C47"/>
    <mergeCell ref="A48:A52"/>
    <mergeCell ref="B48:B52"/>
    <mergeCell ref="C48:C52"/>
    <mergeCell ref="C12:C32"/>
    <mergeCell ref="A13:A17"/>
    <mergeCell ref="B13:B17"/>
    <mergeCell ref="A18:A22"/>
    <mergeCell ref="B18:B22"/>
    <mergeCell ref="A23:A27"/>
    <mergeCell ref="B23:B27"/>
    <mergeCell ref="A28:A32"/>
    <mergeCell ref="A6:M6"/>
    <mergeCell ref="A8:A10"/>
    <mergeCell ref="B8:B10"/>
    <mergeCell ref="C8:C10"/>
    <mergeCell ref="D8:D10"/>
    <mergeCell ref="E8:Q8"/>
    <mergeCell ref="E9:E10"/>
    <mergeCell ref="F9:Q9"/>
  </mergeCells>
  <pageMargins left="0.78740157480314965" right="0.78740157480314965" top="1.1811023622047245" bottom="0.39370078740157483" header="0.31496062992125984" footer="0.31496062992125984"/>
  <pageSetup paperSize="9" scale="41" firstPageNumber="4" fitToHeight="5" orientation="landscape" useFirstPageNumber="1" r:id="rId1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 </vt:lpstr>
      <vt:lpstr>'таблица 2 '!Заголовки_для_печати</vt:lpstr>
    </vt:vector>
  </TitlesOfParts>
  <Company>Администрация города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Кирьянова Дарья Юрьевна</dc:creator>
  <cp:lastModifiedBy>Балчугова Вера Владимировна</cp:lastModifiedBy>
  <cp:lastPrinted>2022-02-14T07:26:00Z</cp:lastPrinted>
  <dcterms:created xsi:type="dcterms:W3CDTF">2014-09-11T10:06:01Z</dcterms:created>
  <dcterms:modified xsi:type="dcterms:W3CDTF">2022-02-14T07:26:00Z</dcterms:modified>
</cp:coreProperties>
</file>