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740" yWindow="375" windowWidth="26460" windowHeight="11865" tabRatio="842"/>
  </bookViews>
  <sheets>
    <sheet name=" (таблица 2) " sheetId="11" r:id="rId1"/>
  </sheets>
  <definedNames>
    <definedName name="Print_Titles_0" localSheetId="0">' (таблица 2) '!#REF!</definedName>
    <definedName name="_xlnm.Print_Titles" localSheetId="0">' (таблица 2) '!$10:$13</definedName>
    <definedName name="_xlnm.Print_Area" localSheetId="0">' (таблица 2) '!$A$1:$Q$134</definedName>
  </definedNames>
  <calcPr calcId="144525"/>
</workbook>
</file>

<file path=xl/calcChain.xml><?xml version="1.0" encoding="utf-8"?>
<calcChain xmlns="http://schemas.openxmlformats.org/spreadsheetml/2006/main">
  <c r="I133" i="11" l="1"/>
  <c r="J130" i="11" l="1"/>
  <c r="K130" i="11"/>
  <c r="J36" i="11"/>
  <c r="K68" i="11"/>
  <c r="E71" i="11" l="1"/>
  <c r="I86" i="11"/>
  <c r="E29" i="11"/>
  <c r="I38" i="11"/>
  <c r="E38" i="11" s="1"/>
  <c r="E66" i="11"/>
  <c r="Q88" i="11"/>
  <c r="P88" i="11"/>
  <c r="O88" i="11"/>
  <c r="N88" i="11"/>
  <c r="M88" i="11"/>
  <c r="L88" i="11"/>
  <c r="K88" i="11"/>
  <c r="J88" i="11"/>
  <c r="I88" i="11"/>
  <c r="H88" i="11"/>
  <c r="G88" i="11"/>
  <c r="F88" i="11"/>
  <c r="E88" i="11" s="1"/>
  <c r="Q87" i="11"/>
  <c r="P87" i="11"/>
  <c r="O87" i="11"/>
  <c r="N87" i="11"/>
  <c r="M87" i="11"/>
  <c r="L87" i="11"/>
  <c r="K87" i="11"/>
  <c r="J87" i="11"/>
  <c r="I87" i="11"/>
  <c r="H87" i="11"/>
  <c r="H92" i="11" s="1"/>
  <c r="H102" i="11" s="1"/>
  <c r="G87" i="11"/>
  <c r="G92" i="11" s="1"/>
  <c r="G102" i="11" s="1"/>
  <c r="F87" i="11"/>
  <c r="E87" i="11" s="1"/>
  <c r="Q86" i="11"/>
  <c r="P86" i="11"/>
  <c r="O86" i="11"/>
  <c r="N86" i="11"/>
  <c r="M86" i="11"/>
  <c r="L86" i="11"/>
  <c r="K86" i="11"/>
  <c r="J86" i="11"/>
  <c r="H86" i="11"/>
  <c r="H91" i="11" s="1"/>
  <c r="G86" i="11"/>
  <c r="G91" i="11" s="1"/>
  <c r="F86" i="11"/>
  <c r="F91" i="11" s="1"/>
  <c r="F101" i="11" s="1"/>
  <c r="Q85" i="11"/>
  <c r="P85" i="11"/>
  <c r="O85" i="11"/>
  <c r="N85" i="11"/>
  <c r="M85" i="11"/>
  <c r="L85" i="11"/>
  <c r="K85" i="11"/>
  <c r="J85" i="11"/>
  <c r="I85" i="11"/>
  <c r="H85" i="11"/>
  <c r="G85" i="11"/>
  <c r="F85" i="11"/>
  <c r="E83" i="11"/>
  <c r="E82" i="11"/>
  <c r="E81" i="11"/>
  <c r="Q79" i="11"/>
  <c r="Q84" i="11" s="1"/>
  <c r="P79" i="11"/>
  <c r="P84" i="11" s="1"/>
  <c r="O79" i="11"/>
  <c r="O84" i="11" s="1"/>
  <c r="N79" i="11"/>
  <c r="N84" i="11" s="1"/>
  <c r="M79" i="11"/>
  <c r="M84" i="11" s="1"/>
  <c r="L79" i="11"/>
  <c r="L84" i="11" s="1"/>
  <c r="K79" i="11"/>
  <c r="K84" i="11" s="1"/>
  <c r="J79" i="11"/>
  <c r="J84" i="11" s="1"/>
  <c r="H79" i="11"/>
  <c r="H84" i="11" s="1"/>
  <c r="G79" i="11"/>
  <c r="G84" i="11" s="1"/>
  <c r="F79" i="11"/>
  <c r="F84" i="11" s="1"/>
  <c r="E133" i="11"/>
  <c r="E130" i="11" s="1"/>
  <c r="I130" i="11"/>
  <c r="H130" i="11"/>
  <c r="G130" i="11"/>
  <c r="F130" i="11"/>
  <c r="O105" i="11"/>
  <c r="Q77" i="11"/>
  <c r="Q93" i="11" s="1"/>
  <c r="P77" i="11"/>
  <c r="P93" i="11" s="1"/>
  <c r="O77" i="11"/>
  <c r="N77" i="11"/>
  <c r="N93" i="11" s="1"/>
  <c r="M77" i="11"/>
  <c r="M93" i="11" s="1"/>
  <c r="L77" i="11"/>
  <c r="L93" i="11" s="1"/>
  <c r="K77" i="11"/>
  <c r="K93" i="11" s="1"/>
  <c r="J77" i="11"/>
  <c r="J93" i="11" s="1"/>
  <c r="I77" i="11"/>
  <c r="I93" i="11" s="1"/>
  <c r="H77" i="11"/>
  <c r="H93" i="11" s="1"/>
  <c r="G77" i="11"/>
  <c r="G93" i="11" s="1"/>
  <c r="F77" i="11"/>
  <c r="Q76" i="11"/>
  <c r="P76" i="11"/>
  <c r="O76" i="11"/>
  <c r="N76" i="11"/>
  <c r="M76" i="11"/>
  <c r="L76" i="11"/>
  <c r="K76" i="11"/>
  <c r="J76" i="11"/>
  <c r="H76" i="11"/>
  <c r="G76" i="11"/>
  <c r="F76" i="11"/>
  <c r="Q75" i="11"/>
  <c r="P75" i="11"/>
  <c r="O75" i="11"/>
  <c r="N75" i="11"/>
  <c r="M75" i="11"/>
  <c r="L75" i="11"/>
  <c r="K75" i="11"/>
  <c r="J75" i="11"/>
  <c r="I75" i="11"/>
  <c r="H75" i="11"/>
  <c r="G75" i="11"/>
  <c r="F75" i="11"/>
  <c r="E75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F73" i="11"/>
  <c r="E72" i="11"/>
  <c r="E70" i="11"/>
  <c r="E69" i="11"/>
  <c r="Q68" i="11"/>
  <c r="Q73" i="11" s="1"/>
  <c r="P68" i="11"/>
  <c r="P73" i="11" s="1"/>
  <c r="O68" i="11"/>
  <c r="O73" i="11" s="1"/>
  <c r="N68" i="11"/>
  <c r="N73" i="11" s="1"/>
  <c r="M68" i="11"/>
  <c r="M73" i="11" s="1"/>
  <c r="L68" i="11"/>
  <c r="L73" i="11" s="1"/>
  <c r="J68" i="11"/>
  <c r="I68" i="11"/>
  <c r="H68" i="11"/>
  <c r="G68" i="11"/>
  <c r="F68" i="11"/>
  <c r="I76" i="11"/>
  <c r="K63" i="11"/>
  <c r="K73" i="11" s="1"/>
  <c r="J63" i="11"/>
  <c r="J73" i="11" s="1"/>
  <c r="I63" i="11"/>
  <c r="I73" i="11" s="1"/>
  <c r="H63" i="11"/>
  <c r="G63" i="11"/>
  <c r="G73" i="11" s="1"/>
  <c r="H60" i="11"/>
  <c r="G60" i="11"/>
  <c r="F60" i="11"/>
  <c r="Q59" i="11"/>
  <c r="Q91" i="11" s="1"/>
  <c r="P59" i="11"/>
  <c r="P91" i="11" s="1"/>
  <c r="O59" i="11"/>
  <c r="O91" i="11" s="1"/>
  <c r="O89" i="11" s="1"/>
  <c r="N59" i="11"/>
  <c r="N91" i="11" s="1"/>
  <c r="M59" i="11"/>
  <c r="M91" i="11" s="1"/>
  <c r="L59" i="11"/>
  <c r="L91" i="11" s="1"/>
  <c r="K59" i="11"/>
  <c r="J59" i="11"/>
  <c r="I59" i="11"/>
  <c r="H59" i="11"/>
  <c r="G59" i="11"/>
  <c r="F59" i="11"/>
  <c r="Q58" i="11"/>
  <c r="P58" i="11"/>
  <c r="O58" i="11"/>
  <c r="N58" i="11"/>
  <c r="M58" i="11"/>
  <c r="L58" i="11"/>
  <c r="K58" i="11"/>
  <c r="J58" i="11"/>
  <c r="H58" i="11"/>
  <c r="G58" i="11"/>
  <c r="F58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H56" i="11"/>
  <c r="G56" i="11"/>
  <c r="F56" i="11"/>
  <c r="E55" i="11"/>
  <c r="E54" i="11"/>
  <c r="E53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0" i="11"/>
  <c r="E49" i="11"/>
  <c r="E48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E46" i="11" s="1"/>
  <c r="E45" i="11"/>
  <c r="E44" i="11"/>
  <c r="E43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0" i="11"/>
  <c r="E39" i="11"/>
  <c r="Q36" i="11"/>
  <c r="P36" i="11"/>
  <c r="O36" i="11"/>
  <c r="N36" i="11"/>
  <c r="M36" i="11"/>
  <c r="L36" i="11"/>
  <c r="K36" i="11"/>
  <c r="H36" i="11"/>
  <c r="G36" i="11"/>
  <c r="F36" i="11"/>
  <c r="E35" i="11"/>
  <c r="E34" i="11"/>
  <c r="E33" i="11"/>
  <c r="Q31" i="11"/>
  <c r="P31" i="11"/>
  <c r="O31" i="11"/>
  <c r="N31" i="11"/>
  <c r="M31" i="11"/>
  <c r="L31" i="11"/>
  <c r="K31" i="11"/>
  <c r="K30" i="11" s="1"/>
  <c r="K60" i="11" s="1"/>
  <c r="J31" i="11"/>
  <c r="I31" i="11"/>
  <c r="H31" i="11"/>
  <c r="G31" i="11"/>
  <c r="F31" i="11"/>
  <c r="Q30" i="11"/>
  <c r="Q60" i="11" s="1"/>
  <c r="P30" i="11"/>
  <c r="P60" i="11" s="1"/>
  <c r="P56" i="11" s="1"/>
  <c r="O30" i="11"/>
  <c r="O60" i="11" s="1"/>
  <c r="O56" i="11" s="1"/>
  <c r="N30" i="11"/>
  <c r="N60" i="11" s="1"/>
  <c r="M30" i="11"/>
  <c r="M60" i="11" s="1"/>
  <c r="L30" i="11"/>
  <c r="L60" i="11" s="1"/>
  <c r="L56" i="11" s="1"/>
  <c r="J30" i="11"/>
  <c r="J60" i="11" s="1"/>
  <c r="I30" i="11"/>
  <c r="I60" i="11" s="1"/>
  <c r="E28" i="11"/>
  <c r="K26" i="11"/>
  <c r="J26" i="11"/>
  <c r="H26" i="11"/>
  <c r="G101" i="11" l="1"/>
  <c r="G99" i="11" s="1"/>
  <c r="G107" i="11"/>
  <c r="H99" i="11"/>
  <c r="H101" i="11"/>
  <c r="H107" i="11"/>
  <c r="M56" i="11"/>
  <c r="Q56" i="11"/>
  <c r="E41" i="11"/>
  <c r="E59" i="11"/>
  <c r="H73" i="11"/>
  <c r="J91" i="11"/>
  <c r="J92" i="11"/>
  <c r="P92" i="11"/>
  <c r="P89" i="11" s="1"/>
  <c r="N56" i="11"/>
  <c r="E31" i="11"/>
  <c r="K91" i="11"/>
  <c r="K92" i="11"/>
  <c r="L92" i="11"/>
  <c r="L89" i="11" s="1"/>
  <c r="Q92" i="11"/>
  <c r="Q89" i="11" s="1"/>
  <c r="E51" i="11"/>
  <c r="M92" i="11"/>
  <c r="M89" i="11" s="1"/>
  <c r="E77" i="11"/>
  <c r="N92" i="11"/>
  <c r="N89" i="11" s="1"/>
  <c r="F93" i="11"/>
  <c r="E93" i="11" s="1"/>
  <c r="F92" i="11"/>
  <c r="F102" i="11" s="1"/>
  <c r="F99" i="11" s="1"/>
  <c r="J56" i="11"/>
  <c r="K56" i="11"/>
  <c r="E73" i="11"/>
  <c r="E68" i="11"/>
  <c r="I79" i="11"/>
  <c r="I92" i="11"/>
  <c r="E92" i="11" s="1"/>
  <c r="I26" i="11"/>
  <c r="E26" i="11" s="1"/>
  <c r="I36" i="11"/>
  <c r="E36" i="11" s="1"/>
  <c r="I58" i="11"/>
  <c r="I91" i="11" s="1"/>
  <c r="F89" i="11"/>
  <c r="H89" i="11"/>
  <c r="G89" i="11"/>
  <c r="E86" i="11"/>
  <c r="G108" i="11"/>
  <c r="H108" i="11"/>
  <c r="E76" i="11"/>
  <c r="E63" i="11"/>
  <c r="E60" i="11"/>
  <c r="I56" i="11"/>
  <c r="E30" i="11"/>
  <c r="I107" i="11" l="1"/>
  <c r="I101" i="11"/>
  <c r="K102" i="11"/>
  <c r="K89" i="11"/>
  <c r="K107" i="11"/>
  <c r="K105" i="11" s="1"/>
  <c r="K101" i="11"/>
  <c r="J102" i="11"/>
  <c r="E58" i="11"/>
  <c r="J89" i="11"/>
  <c r="J107" i="11"/>
  <c r="J105" i="11" s="1"/>
  <c r="J101" i="11"/>
  <c r="J99" i="11" s="1"/>
  <c r="I108" i="11"/>
  <c r="I102" i="11"/>
  <c r="E56" i="11"/>
  <c r="E91" i="11"/>
  <c r="E89" i="11" s="1"/>
  <c r="I84" i="11"/>
  <c r="E84" i="11" s="1"/>
  <c r="E79" i="11"/>
  <c r="I89" i="11"/>
  <c r="F108" i="11"/>
  <c r="I105" i="11"/>
  <c r="H105" i="11"/>
  <c r="F107" i="11"/>
  <c r="G105" i="11"/>
  <c r="E23" i="11"/>
  <c r="E22" i="11"/>
  <c r="E21" i="11"/>
  <c r="Q20" i="11"/>
  <c r="P20" i="11"/>
  <c r="N20" i="11"/>
  <c r="M20" i="11"/>
  <c r="L20" i="11"/>
  <c r="K20" i="11"/>
  <c r="J20" i="11"/>
  <c r="I20" i="11"/>
  <c r="H20" i="11"/>
  <c r="G20" i="11"/>
  <c r="F20" i="11"/>
  <c r="E101" i="11" l="1"/>
  <c r="K99" i="11"/>
  <c r="E108" i="11"/>
  <c r="I99" i="11"/>
  <c r="E102" i="11"/>
  <c r="E99" i="11" s="1"/>
  <c r="F105" i="11"/>
  <c r="E107" i="11"/>
  <c r="G15" i="11"/>
  <c r="F15" i="11"/>
  <c r="E105" i="11" l="1"/>
  <c r="E16" i="11"/>
  <c r="H15" i="11" l="1"/>
  <c r="I15" i="11"/>
  <c r="J15" i="11"/>
  <c r="K15" i="11"/>
  <c r="L15" i="11"/>
  <c r="M15" i="11"/>
  <c r="N15" i="11"/>
  <c r="P15" i="11"/>
  <c r="Q15" i="11"/>
  <c r="E18" i="11"/>
  <c r="E17" i="11"/>
</calcChain>
</file>

<file path=xl/sharedStrings.xml><?xml version="1.0" encoding="utf-8"?>
<sst xmlns="http://schemas.openxmlformats.org/spreadsheetml/2006/main" count="186" uniqueCount="71">
  <si>
    <t>Источники финансирования</t>
  </si>
  <si>
    <t>Всего</t>
  </si>
  <si>
    <t>федеральный бюджет</t>
  </si>
  <si>
    <t>местный бюджет</t>
  </si>
  <si>
    <t>1.1</t>
  </si>
  <si>
    <t>3.1.</t>
  </si>
  <si>
    <t>УЖКХ</t>
  </si>
  <si>
    <t>4.1</t>
  </si>
  <si>
    <t>2019 год</t>
  </si>
  <si>
    <t>2020 год</t>
  </si>
  <si>
    <t>2.1.</t>
  </si>
  <si>
    <t>ИТОГО по подпрограмме 3</t>
  </si>
  <si>
    <t>ИТОГО по подпрограмме 4</t>
  </si>
  <si>
    <t>2021 год</t>
  </si>
  <si>
    <t>2022 год</t>
  </si>
  <si>
    <t>2023 год</t>
  </si>
  <si>
    <t>2024 год</t>
  </si>
  <si>
    <t>2025 год</t>
  </si>
  <si>
    <t>ИТОГО по подпрограмме 2</t>
  </si>
  <si>
    <t>В том числе:</t>
  </si>
  <si>
    <t>к постановлению администрации города Покачи</t>
  </si>
  <si>
    <t>Таблица 2</t>
  </si>
  <si>
    <t>ИТОГО по подпрограмме 1</t>
  </si>
  <si>
    <t>2026 год</t>
  </si>
  <si>
    <t>2027 год</t>
  </si>
  <si>
    <t>2028 год</t>
  </si>
  <si>
    <t>2029 год</t>
  </si>
  <si>
    <t>2030 год</t>
  </si>
  <si>
    <t>бюджет автономного округа</t>
  </si>
  <si>
    <t>иные источники финансирования</t>
  </si>
  <si>
    <t>всего</t>
  </si>
  <si>
    <t xml:space="preserve">Номер основного мероприятия
</t>
  </si>
  <si>
    <t>Основные мероприятия государственной программы (их связь с целевыми показателями государственной программы)</t>
  </si>
  <si>
    <t xml:space="preserve">Ответственный исполнитель
/соисполнитель
</t>
  </si>
  <si>
    <t>Распределение финансовых ресурсов муниципальной программы</t>
  </si>
  <si>
    <t xml:space="preserve">Подпрограмма 1. Строительство объектов природоохранного назначения
</t>
  </si>
  <si>
    <t xml:space="preserve">Строительство локального объекта для утилизации и обезвреживания отходов (1)
</t>
  </si>
  <si>
    <t xml:space="preserve">УЖКХ, МУ "УКС", КУМИ, отдел архитектуры и градостроительства
</t>
  </si>
  <si>
    <t xml:space="preserve">Подпрограмма 2. Организация мероприятий по охране окружающей среды
</t>
  </si>
  <si>
    <t xml:space="preserve">Мероприятия по предупреждению образования и ликвидации несанкционированных свалок отходов (2)
</t>
  </si>
  <si>
    <t>2.2.</t>
  </si>
  <si>
    <t xml:space="preserve">Мероприятия по организации использования, охраны, защиты, воспроизводства городских лесов (3)
</t>
  </si>
  <si>
    <t xml:space="preserve">УпоВБГОиЧС, УЖКХ
</t>
  </si>
  <si>
    <t>2.3.</t>
  </si>
  <si>
    <t xml:space="preserve">Мероприятия по экологическому просвещению, образованию населения и формированию экологической культуры (4)
</t>
  </si>
  <si>
    <t xml:space="preserve">УЖКХ
</t>
  </si>
  <si>
    <t xml:space="preserve">Поддержка (содействие) граждан и общественных объединений при реализации экологических проектов (4)
</t>
  </si>
  <si>
    <t>2.4.</t>
  </si>
  <si>
    <t>2.5.</t>
  </si>
  <si>
    <t xml:space="preserve">Формирование системы адаптации к изменениям климата и снижению негативного воздействия на окружающую среду (4)
</t>
  </si>
  <si>
    <t xml:space="preserve">Мероприятия по очистке от твердых коммунальных отходов берегов водных объектов в границах города Покачи (5)
</t>
  </si>
  <si>
    <t>2.6.</t>
  </si>
  <si>
    <t xml:space="preserve">Подпрограмма 3. Благоустройство рекреационных зон
</t>
  </si>
  <si>
    <t xml:space="preserve">Санитарное содержание и озеленение территории города (6)
</t>
  </si>
  <si>
    <t xml:space="preserve">МКУ "УМТО"
</t>
  </si>
  <si>
    <t>3.2.</t>
  </si>
  <si>
    <t xml:space="preserve">Прочие мероприятия по благоустройству рекреационных зон (7)
</t>
  </si>
  <si>
    <t xml:space="preserve">Подпрограмма 4. Организация противоэпидемических мероприятий
</t>
  </si>
  <si>
    <t xml:space="preserve">Проведение дезинсекционной (ларвицидной), акарицидной обработок и барьерной дератизации (8)
</t>
  </si>
  <si>
    <t xml:space="preserve">Инвестиции в объекты муниципальной собственности
                                                                                                   </t>
  </si>
  <si>
    <t xml:space="preserve">Ответственный исполнитель (УЖКХ)
</t>
  </si>
  <si>
    <t xml:space="preserve">Соисполнитель 1 (МУ "УКС")
</t>
  </si>
  <si>
    <t xml:space="preserve">Соисполнитель 2 (КУМИ)
</t>
  </si>
  <si>
    <t xml:space="preserve">Соисполнитель 3 (Отдел архитектуры и градостроительства)
</t>
  </si>
  <si>
    <t xml:space="preserve">Соисполнитель 4 (УпоВБГОиЧС)
</t>
  </si>
  <si>
    <t xml:space="preserve">Соисполнитель 5 (МКУ "УМТО")
</t>
  </si>
  <si>
    <t>ИТОГО ПО ПРОГРАММЕ:</t>
  </si>
  <si>
    <t>Прочие расходы</t>
  </si>
  <si>
    <t xml:space="preserve">УЖКХ, 
МКУ "УМТО"
</t>
  </si>
  <si>
    <t xml:space="preserve">Приложение </t>
  </si>
  <si>
    <t>от 14.02.2023  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</si>
</sst>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111">
    <xf numFmtId="0" fontId="0" fillId="0" borderId="0" xfId="0"/>
    <xf numFmtId="0" fontId="3" fillId="2" borderId="0" xfId="0" applyFont="1" applyFill="1"/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/>
    <xf numFmtId="0" fontId="3" fillId="2" borderId="0" xfId="0" applyFont="1" applyFill="1" applyAlignment="1">
      <alignment vertical="center"/>
    </xf>
    <xf numFmtId="4" fontId="3" fillId="2" borderId="0" xfId="0" applyNumberFormat="1" applyFont="1" applyFill="1"/>
    <xf numFmtId="4" fontId="3" fillId="2" borderId="0" xfId="0" applyNumberFormat="1" applyFont="1" applyFill="1" applyBorder="1"/>
    <xf numFmtId="0" fontId="3" fillId="0" borderId="0" xfId="0" applyFont="1" applyFill="1"/>
    <xf numFmtId="0" fontId="3" fillId="2" borderId="7" xfId="0" applyFont="1" applyFill="1" applyBorder="1" applyAlignment="1">
      <alignment horizontal="left" vertical="center" wrapText="1"/>
    </xf>
    <xf numFmtId="1" fontId="3" fillId="2" borderId="7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Alignment="1"/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7" xfId="0" applyFont="1" applyFill="1" applyBorder="1" applyAlignment="1">
      <alignment horizontal="left" vertical="center"/>
    </xf>
    <xf numFmtId="0" fontId="3" fillId="0" borderId="0" xfId="0" applyFont="1" applyFill="1" applyAlignment="1"/>
    <xf numFmtId="0" fontId="3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2" borderId="7" xfId="0" applyFont="1" applyFill="1" applyBorder="1" applyAlignment="1">
      <alignment horizontal="left" vertical="center"/>
    </xf>
    <xf numFmtId="4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/>
    </xf>
    <xf numFmtId="0" fontId="3" fillId="3" borderId="0" xfId="0" applyFont="1" applyFill="1"/>
    <xf numFmtId="0" fontId="3" fillId="0" borderId="7" xfId="0" applyFont="1" applyFill="1" applyBorder="1" applyAlignment="1">
      <alignment horizontal="left" vertical="center" wrapText="1"/>
    </xf>
    <xf numFmtId="4" fontId="3" fillId="3" borderId="0" xfId="0" applyNumberFormat="1" applyFont="1" applyFill="1"/>
    <xf numFmtId="0" fontId="3" fillId="3" borderId="0" xfId="0" applyFont="1" applyFill="1" applyAlignment="1">
      <alignment vertical="center"/>
    </xf>
    <xf numFmtId="0" fontId="3" fillId="0" borderId="7" xfId="0" applyFont="1" applyFill="1" applyBorder="1" applyAlignment="1">
      <alignment horizontal="left" vertical="center"/>
    </xf>
    <xf numFmtId="4" fontId="3" fillId="0" borderId="7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X143"/>
  <sheetViews>
    <sheetView tabSelected="1" view="pageBreakPreview" topLeftCell="A3" zoomScale="98" zoomScaleNormal="100" zoomScaleSheetLayoutView="98" workbookViewId="0">
      <selection activeCell="A8" sqref="A8:Q8"/>
    </sheetView>
  </sheetViews>
  <sheetFormatPr defaultColWidth="9.140625" defaultRowHeight="15" x14ac:dyDescent="0.25"/>
  <cols>
    <col min="1" max="1" width="10.140625" style="1" customWidth="1"/>
    <col min="2" max="2" width="29.85546875" style="1" customWidth="1"/>
    <col min="3" max="3" width="12.85546875" style="1" customWidth="1"/>
    <col min="4" max="4" width="18.85546875" style="1" customWidth="1"/>
    <col min="5" max="5" width="15.85546875" style="1" customWidth="1"/>
    <col min="6" max="6" width="13" style="1" customWidth="1"/>
    <col min="7" max="7" width="13.140625" style="1" customWidth="1"/>
    <col min="8" max="8" width="13" style="7" customWidth="1"/>
    <col min="9" max="9" width="13.85546875" style="7" customWidth="1"/>
    <col min="10" max="10" width="16.42578125" style="7" customWidth="1"/>
    <col min="11" max="11" width="15.28515625" style="7" customWidth="1"/>
    <col min="12" max="13" width="11.42578125" style="1" customWidth="1"/>
    <col min="14" max="14" width="10" style="1" customWidth="1"/>
    <col min="15" max="15" width="13" style="1" customWidth="1"/>
    <col min="16" max="17" width="11.42578125" style="1" customWidth="1"/>
    <col min="18" max="18" width="14.140625" style="1" bestFit="1" customWidth="1"/>
    <col min="19" max="19" width="13.42578125" style="1" bestFit="1" customWidth="1"/>
    <col min="20" max="20" width="13" style="1" bestFit="1" customWidth="1"/>
    <col min="21" max="22" width="12.7109375" style="1" bestFit="1" customWidth="1"/>
    <col min="23" max="23" width="12" style="1" bestFit="1" customWidth="1"/>
    <col min="24" max="24" width="10.85546875" style="1" bestFit="1" customWidth="1"/>
    <col min="25" max="25" width="12.7109375" style="1" bestFit="1" customWidth="1"/>
    <col min="26" max="16384" width="9.140625" style="1"/>
  </cols>
  <sheetData>
    <row r="1" spans="1:29" x14ac:dyDescent="0.25">
      <c r="E1" s="57"/>
      <c r="F1" s="57"/>
      <c r="G1" s="57"/>
      <c r="H1" s="57"/>
      <c r="I1" s="57"/>
      <c r="M1" s="12"/>
      <c r="N1" s="12"/>
      <c r="P1" s="12"/>
      <c r="Q1" s="14"/>
    </row>
    <row r="2" spans="1:29" x14ac:dyDescent="0.25">
      <c r="M2" s="12"/>
      <c r="N2" s="12"/>
      <c r="P2" s="12"/>
      <c r="Q2" s="14" t="s">
        <v>69</v>
      </c>
    </row>
    <row r="3" spans="1:29" x14ac:dyDescent="0.25">
      <c r="I3" s="16"/>
      <c r="J3" s="16"/>
      <c r="K3" s="16"/>
      <c r="M3" s="12"/>
      <c r="N3" s="58" t="s">
        <v>20</v>
      </c>
      <c r="O3" s="58"/>
      <c r="P3" s="58"/>
      <c r="Q3" s="58"/>
    </row>
    <row r="4" spans="1:29" x14ac:dyDescent="0.25">
      <c r="I4" s="16"/>
      <c r="J4" s="16"/>
      <c r="K4" s="16"/>
      <c r="L4" s="12"/>
      <c r="N4" s="12"/>
      <c r="O4" s="58" t="s">
        <v>70</v>
      </c>
      <c r="P4" s="58"/>
      <c r="Q4" s="58"/>
    </row>
    <row r="5" spans="1:29" ht="9" customHeight="1" x14ac:dyDescent="0.25">
      <c r="I5" s="16"/>
      <c r="J5" s="16"/>
      <c r="K5" s="16"/>
      <c r="L5" s="12"/>
      <c r="N5" s="12"/>
      <c r="O5" s="14"/>
      <c r="P5" s="14"/>
      <c r="Q5" s="14"/>
    </row>
    <row r="6" spans="1:29" ht="13.5" customHeight="1" x14ac:dyDescent="0.25">
      <c r="I6" s="16"/>
      <c r="J6" s="16"/>
      <c r="K6" s="16"/>
      <c r="L6" s="12"/>
      <c r="M6" s="12"/>
      <c r="N6" s="12"/>
      <c r="P6" s="12"/>
      <c r="Q6" s="14" t="s">
        <v>21</v>
      </c>
    </row>
    <row r="7" spans="1:29" ht="13.5" customHeight="1" x14ac:dyDescent="0.25">
      <c r="C7" s="5"/>
      <c r="E7" s="17"/>
      <c r="F7" s="17"/>
      <c r="G7" s="17"/>
    </row>
    <row r="8" spans="1:29" ht="15" customHeight="1" x14ac:dyDescent="0.25">
      <c r="A8" s="81" t="s">
        <v>34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2"/>
      <c r="S8" s="2"/>
      <c r="T8" s="2"/>
      <c r="U8" s="2"/>
      <c r="V8" s="2"/>
      <c r="W8" s="2"/>
      <c r="X8" s="2"/>
      <c r="Y8" s="2"/>
      <c r="Z8" s="2"/>
      <c r="AA8" s="3"/>
      <c r="AB8" s="3"/>
      <c r="AC8" s="3"/>
    </row>
    <row r="9" spans="1:29" ht="15" customHeight="1" x14ac:dyDescent="0.25">
      <c r="A9" s="85"/>
      <c r="B9" s="85"/>
      <c r="C9" s="85"/>
      <c r="D9" s="85"/>
      <c r="E9" s="18"/>
    </row>
    <row r="10" spans="1:29" ht="15" customHeight="1" x14ac:dyDescent="0.25">
      <c r="A10" s="72" t="s">
        <v>31</v>
      </c>
      <c r="B10" s="100" t="s">
        <v>32</v>
      </c>
      <c r="C10" s="86" t="s">
        <v>33</v>
      </c>
      <c r="D10" s="86" t="s">
        <v>0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1:29" ht="11.25" customHeight="1" x14ac:dyDescent="0.25">
      <c r="A11" s="73"/>
      <c r="B11" s="101"/>
      <c r="C11" s="86"/>
      <c r="D11" s="86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1:29" ht="69" customHeight="1" x14ac:dyDescent="0.25">
      <c r="A12" s="74"/>
      <c r="B12" s="102"/>
      <c r="C12" s="86"/>
      <c r="D12" s="86"/>
      <c r="E12" s="13" t="s">
        <v>1</v>
      </c>
      <c r="F12" s="13" t="s">
        <v>8</v>
      </c>
      <c r="G12" s="13" t="s">
        <v>9</v>
      </c>
      <c r="H12" s="19" t="s">
        <v>13</v>
      </c>
      <c r="I12" s="19" t="s">
        <v>14</v>
      </c>
      <c r="J12" s="19" t="s">
        <v>15</v>
      </c>
      <c r="K12" s="19" t="s">
        <v>16</v>
      </c>
      <c r="L12" s="13" t="s">
        <v>17</v>
      </c>
      <c r="M12" s="13" t="s">
        <v>23</v>
      </c>
      <c r="N12" s="13" t="s">
        <v>24</v>
      </c>
      <c r="O12" s="13" t="s">
        <v>25</v>
      </c>
      <c r="P12" s="13" t="s">
        <v>26</v>
      </c>
      <c r="Q12" s="13" t="s">
        <v>27</v>
      </c>
    </row>
    <row r="13" spans="1:29" x14ac:dyDescent="0.25">
      <c r="A13" s="13">
        <v>1</v>
      </c>
      <c r="B13" s="20">
        <v>2</v>
      </c>
      <c r="C13" s="9">
        <v>3</v>
      </c>
      <c r="D13" s="9">
        <v>4.4000000000000004</v>
      </c>
      <c r="E13" s="9">
        <v>5</v>
      </c>
      <c r="F13" s="9">
        <v>6</v>
      </c>
      <c r="G13" s="9">
        <v>7</v>
      </c>
      <c r="H13" s="21">
        <v>8</v>
      </c>
      <c r="I13" s="21">
        <v>9</v>
      </c>
      <c r="J13" s="21">
        <v>10</v>
      </c>
      <c r="K13" s="21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</row>
    <row r="14" spans="1:29" s="4" customFormat="1" x14ac:dyDescent="0.25">
      <c r="A14" s="86" t="s">
        <v>35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</row>
    <row r="15" spans="1:29" ht="20.25" customHeight="1" x14ac:dyDescent="0.25">
      <c r="A15" s="51" t="s">
        <v>4</v>
      </c>
      <c r="B15" s="78" t="s">
        <v>36</v>
      </c>
      <c r="C15" s="44" t="s">
        <v>37</v>
      </c>
      <c r="D15" s="15" t="s">
        <v>30</v>
      </c>
      <c r="E15" s="11">
        <v>30000000</v>
      </c>
      <c r="F15" s="11">
        <f t="shared" ref="F15:G15" si="0">SUM(F17:F19)</f>
        <v>0</v>
      </c>
      <c r="G15" s="11">
        <f t="shared" si="0"/>
        <v>0</v>
      </c>
      <c r="H15" s="22">
        <f t="shared" ref="H15:Q15" si="1">SUM(H17:H19)</f>
        <v>0</v>
      </c>
      <c r="I15" s="22">
        <f t="shared" si="1"/>
        <v>0</v>
      </c>
      <c r="J15" s="22">
        <f t="shared" si="1"/>
        <v>0</v>
      </c>
      <c r="K15" s="22">
        <f t="shared" si="1"/>
        <v>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v>30000000</v>
      </c>
      <c r="P15" s="11">
        <f t="shared" si="1"/>
        <v>0</v>
      </c>
      <c r="Q15" s="11">
        <f t="shared" si="1"/>
        <v>0</v>
      </c>
    </row>
    <row r="16" spans="1:29" ht="15.75" customHeight="1" x14ac:dyDescent="0.25">
      <c r="A16" s="52"/>
      <c r="B16" s="79"/>
      <c r="C16" s="45"/>
      <c r="D16" s="15" t="s">
        <v>2</v>
      </c>
      <c r="E16" s="11">
        <f>SUM(F16:Q16)</f>
        <v>0</v>
      </c>
      <c r="F16" s="11">
        <v>0</v>
      </c>
      <c r="G16" s="11">
        <v>0</v>
      </c>
      <c r="H16" s="22">
        <v>0</v>
      </c>
      <c r="I16" s="22">
        <v>0</v>
      </c>
      <c r="J16" s="22">
        <v>0</v>
      </c>
      <c r="K16" s="22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</row>
    <row r="17" spans="1:986" ht="31.5" customHeight="1" x14ac:dyDescent="0.25">
      <c r="A17" s="52"/>
      <c r="B17" s="79"/>
      <c r="C17" s="45"/>
      <c r="D17" s="8" t="s">
        <v>28</v>
      </c>
      <c r="E17" s="10">
        <f>SUM(F17:Q17)</f>
        <v>0</v>
      </c>
      <c r="F17" s="10">
        <v>0</v>
      </c>
      <c r="G17" s="10">
        <v>0</v>
      </c>
      <c r="H17" s="23">
        <v>0</v>
      </c>
      <c r="I17" s="43">
        <v>0</v>
      </c>
      <c r="J17" s="43">
        <v>0</v>
      </c>
      <c r="K17" s="4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</row>
    <row r="18" spans="1:986" ht="15.75" customHeight="1" x14ac:dyDescent="0.25">
      <c r="A18" s="52"/>
      <c r="B18" s="79"/>
      <c r="C18" s="45"/>
      <c r="D18" s="8" t="s">
        <v>3</v>
      </c>
      <c r="E18" s="10">
        <f>SUM(F18:Q18)</f>
        <v>0</v>
      </c>
      <c r="F18" s="10">
        <v>0</v>
      </c>
      <c r="G18" s="10">
        <v>0</v>
      </c>
      <c r="H18" s="23">
        <v>0</v>
      </c>
      <c r="I18" s="43">
        <v>0</v>
      </c>
      <c r="J18" s="43">
        <v>0</v>
      </c>
      <c r="K18" s="4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</row>
    <row r="19" spans="1:986" ht="34.5" customHeight="1" x14ac:dyDescent="0.25">
      <c r="A19" s="53"/>
      <c r="B19" s="80"/>
      <c r="C19" s="46"/>
      <c r="D19" s="8" t="s">
        <v>29</v>
      </c>
      <c r="E19" s="26">
        <v>30000000</v>
      </c>
      <c r="F19" s="10">
        <v>0</v>
      </c>
      <c r="G19" s="10">
        <v>0</v>
      </c>
      <c r="H19" s="23">
        <v>0</v>
      </c>
      <c r="I19" s="43">
        <v>0</v>
      </c>
      <c r="J19" s="43">
        <v>0</v>
      </c>
      <c r="K19" s="40">
        <v>0</v>
      </c>
      <c r="L19" s="10">
        <v>0</v>
      </c>
      <c r="M19" s="10">
        <v>0</v>
      </c>
      <c r="N19" s="10">
        <v>0</v>
      </c>
      <c r="O19" s="26">
        <v>30000000</v>
      </c>
      <c r="P19" s="10">
        <v>0</v>
      </c>
      <c r="Q19" s="10">
        <v>0</v>
      </c>
    </row>
    <row r="20" spans="1:986" ht="15.75" customHeight="1" x14ac:dyDescent="0.25">
      <c r="A20" s="51"/>
      <c r="B20" s="72" t="s">
        <v>22</v>
      </c>
      <c r="C20" s="75"/>
      <c r="D20" s="15" t="s">
        <v>30</v>
      </c>
      <c r="E20" s="11">
        <v>30000000</v>
      </c>
      <c r="F20" s="11">
        <f t="shared" ref="F20:N20" si="2">SUM(F22:F24)</f>
        <v>0</v>
      </c>
      <c r="G20" s="11">
        <f t="shared" si="2"/>
        <v>0</v>
      </c>
      <c r="H20" s="22">
        <f t="shared" si="2"/>
        <v>0</v>
      </c>
      <c r="I20" s="22">
        <f t="shared" si="2"/>
        <v>0</v>
      </c>
      <c r="J20" s="22">
        <f t="shared" si="2"/>
        <v>0</v>
      </c>
      <c r="K20" s="22">
        <f t="shared" si="2"/>
        <v>0</v>
      </c>
      <c r="L20" s="11">
        <f t="shared" si="2"/>
        <v>0</v>
      </c>
      <c r="M20" s="11">
        <f t="shared" si="2"/>
        <v>0</v>
      </c>
      <c r="N20" s="11">
        <f t="shared" si="2"/>
        <v>0</v>
      </c>
      <c r="O20" s="11">
        <v>30000000</v>
      </c>
      <c r="P20" s="11">
        <f t="shared" ref="P20:Q20" si="3">SUM(P22:P24)</f>
        <v>0</v>
      </c>
      <c r="Q20" s="11">
        <f t="shared" si="3"/>
        <v>0</v>
      </c>
    </row>
    <row r="21" spans="1:986" ht="15.75" customHeight="1" x14ac:dyDescent="0.25">
      <c r="A21" s="52"/>
      <c r="B21" s="73"/>
      <c r="C21" s="76"/>
      <c r="D21" s="15" t="s">
        <v>2</v>
      </c>
      <c r="E21" s="11">
        <f>SUM(F21:Q21)</f>
        <v>0</v>
      </c>
      <c r="F21" s="11">
        <v>0</v>
      </c>
      <c r="G21" s="11">
        <v>0</v>
      </c>
      <c r="H21" s="22">
        <v>0</v>
      </c>
      <c r="I21" s="22">
        <v>0</v>
      </c>
      <c r="J21" s="22">
        <v>0</v>
      </c>
      <c r="K21" s="22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</row>
    <row r="22" spans="1:986" ht="30.75" customHeight="1" x14ac:dyDescent="0.25">
      <c r="A22" s="52"/>
      <c r="B22" s="73"/>
      <c r="C22" s="76"/>
      <c r="D22" s="8" t="s">
        <v>28</v>
      </c>
      <c r="E22" s="26">
        <f>SUM(F22:Q22)</f>
        <v>0</v>
      </c>
      <c r="F22" s="26">
        <v>0</v>
      </c>
      <c r="G22" s="26">
        <v>0</v>
      </c>
      <c r="H22" s="23">
        <v>0</v>
      </c>
      <c r="I22" s="43">
        <v>0</v>
      </c>
      <c r="J22" s="43">
        <v>0</v>
      </c>
      <c r="K22" s="40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986" s="3" customFormat="1" ht="15.75" customHeight="1" x14ac:dyDescent="0.25">
      <c r="A23" s="52"/>
      <c r="B23" s="73"/>
      <c r="C23" s="76"/>
      <c r="D23" s="8" t="s">
        <v>3</v>
      </c>
      <c r="E23" s="26">
        <f>SUM(F23:Q23)</f>
        <v>0</v>
      </c>
      <c r="F23" s="26">
        <v>0</v>
      </c>
      <c r="G23" s="26">
        <v>0</v>
      </c>
      <c r="H23" s="23">
        <v>0</v>
      </c>
      <c r="I23" s="43">
        <v>0</v>
      </c>
      <c r="J23" s="43">
        <v>0</v>
      </c>
      <c r="K23" s="40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986" ht="30.75" customHeight="1" x14ac:dyDescent="0.25">
      <c r="A24" s="53"/>
      <c r="B24" s="74"/>
      <c r="C24" s="77"/>
      <c r="D24" s="8" t="s">
        <v>29</v>
      </c>
      <c r="E24" s="26">
        <v>30000000</v>
      </c>
      <c r="F24" s="26">
        <v>0</v>
      </c>
      <c r="G24" s="26">
        <v>0</v>
      </c>
      <c r="H24" s="23">
        <v>0</v>
      </c>
      <c r="I24" s="43">
        <v>0</v>
      </c>
      <c r="J24" s="43">
        <v>0</v>
      </c>
      <c r="K24" s="40">
        <v>0</v>
      </c>
      <c r="L24" s="26">
        <v>0</v>
      </c>
      <c r="M24" s="26">
        <v>0</v>
      </c>
      <c r="N24" s="26">
        <v>0</v>
      </c>
      <c r="O24" s="26">
        <v>30000000</v>
      </c>
      <c r="P24" s="26">
        <v>0</v>
      </c>
      <c r="Q24" s="26">
        <v>0</v>
      </c>
      <c r="R24" s="3"/>
      <c r="S24" s="6"/>
      <c r="T24" s="6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</row>
    <row r="25" spans="1:986" ht="24.75" customHeight="1" x14ac:dyDescent="0.25">
      <c r="A25" s="87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9"/>
    </row>
    <row r="26" spans="1:986" ht="15.75" customHeight="1" x14ac:dyDescent="0.25">
      <c r="A26" s="51" t="s">
        <v>10</v>
      </c>
      <c r="B26" s="54" t="s">
        <v>39</v>
      </c>
      <c r="C26" s="44" t="s">
        <v>6</v>
      </c>
      <c r="D26" s="15" t="s">
        <v>30</v>
      </c>
      <c r="E26" s="11">
        <f>SUM(F26:Q26)</f>
        <v>876448.1100000001</v>
      </c>
      <c r="F26" s="11">
        <v>370419.27</v>
      </c>
      <c r="G26" s="11">
        <v>100000</v>
      </c>
      <c r="H26" s="22">
        <f>SUM(H27:H29)</f>
        <v>97963.48</v>
      </c>
      <c r="I26" s="22">
        <f>SUM(I27:I29)</f>
        <v>101738.32</v>
      </c>
      <c r="J26" s="22">
        <f>SUM(J27:J29)</f>
        <v>103163.52</v>
      </c>
      <c r="K26" s="22">
        <f>SUM(K27:K30)</f>
        <v>103163.52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</row>
    <row r="27" spans="1:986" ht="15.75" customHeight="1" x14ac:dyDescent="0.25">
      <c r="A27" s="52"/>
      <c r="B27" s="55"/>
      <c r="C27" s="45"/>
      <c r="D27" s="15" t="s">
        <v>2</v>
      </c>
      <c r="E27" s="11">
        <v>0</v>
      </c>
      <c r="F27" s="11">
        <v>0</v>
      </c>
      <c r="G27" s="11">
        <v>0</v>
      </c>
      <c r="H27" s="22">
        <v>0</v>
      </c>
      <c r="I27" s="22">
        <v>0</v>
      </c>
      <c r="J27" s="22">
        <v>0</v>
      </c>
      <c r="K27" s="22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</row>
    <row r="28" spans="1:986" ht="30.75" customHeight="1" x14ac:dyDescent="0.25">
      <c r="A28" s="52"/>
      <c r="B28" s="55"/>
      <c r="C28" s="45"/>
      <c r="D28" s="8" t="s">
        <v>28</v>
      </c>
      <c r="E28" s="26">
        <f t="shared" ref="E28:E59" si="4">SUM(F28:Q28)</f>
        <v>0</v>
      </c>
      <c r="F28" s="26">
        <v>0</v>
      </c>
      <c r="G28" s="26">
        <v>0</v>
      </c>
      <c r="H28" s="23">
        <v>0</v>
      </c>
      <c r="I28" s="43">
        <v>0</v>
      </c>
      <c r="J28" s="43">
        <v>0</v>
      </c>
      <c r="K28" s="40">
        <v>0</v>
      </c>
      <c r="L28" s="26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</row>
    <row r="29" spans="1:986" ht="15.75" customHeight="1" x14ac:dyDescent="0.25">
      <c r="A29" s="52"/>
      <c r="B29" s="55"/>
      <c r="C29" s="45"/>
      <c r="D29" s="8" t="s">
        <v>3</v>
      </c>
      <c r="E29" s="26">
        <f>SUM(F29:Q29)</f>
        <v>876448.1100000001</v>
      </c>
      <c r="F29" s="26">
        <v>370419.27</v>
      </c>
      <c r="G29" s="26">
        <v>100000</v>
      </c>
      <c r="H29" s="23">
        <v>97963.48</v>
      </c>
      <c r="I29" s="43">
        <v>101738.32</v>
      </c>
      <c r="J29" s="43">
        <v>103163.52</v>
      </c>
      <c r="K29" s="40">
        <v>103163.52</v>
      </c>
      <c r="L29" s="26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</row>
    <row r="30" spans="1:986" ht="30.75" customHeight="1" x14ac:dyDescent="0.25">
      <c r="A30" s="53"/>
      <c r="B30" s="56"/>
      <c r="C30" s="46"/>
      <c r="D30" s="8" t="s">
        <v>29</v>
      </c>
      <c r="E30" s="26">
        <f t="shared" si="4"/>
        <v>0</v>
      </c>
      <c r="F30" s="26">
        <v>0</v>
      </c>
      <c r="G30" s="26">
        <v>0</v>
      </c>
      <c r="H30" s="23">
        <v>0</v>
      </c>
      <c r="I30" s="43">
        <f t="shared" ref="I30:Q30" si="5">I31+I33+I34</f>
        <v>0</v>
      </c>
      <c r="J30" s="43">
        <f t="shared" si="5"/>
        <v>0</v>
      </c>
      <c r="K30" s="40">
        <f t="shared" ref="F30:Q31" si="6">SUM(K31:K34)</f>
        <v>0</v>
      </c>
      <c r="L30" s="26">
        <f t="shared" si="5"/>
        <v>0</v>
      </c>
      <c r="M30" s="10">
        <f t="shared" si="5"/>
        <v>0</v>
      </c>
      <c r="N30" s="10">
        <f t="shared" si="5"/>
        <v>0</v>
      </c>
      <c r="O30" s="10">
        <f t="shared" si="5"/>
        <v>0</v>
      </c>
      <c r="P30" s="10">
        <f t="shared" si="5"/>
        <v>0</v>
      </c>
      <c r="Q30" s="10">
        <f t="shared" si="5"/>
        <v>0</v>
      </c>
      <c r="U30" s="5"/>
    </row>
    <row r="31" spans="1:986" ht="30.75" customHeight="1" x14ac:dyDescent="0.25">
      <c r="A31" s="51" t="s">
        <v>40</v>
      </c>
      <c r="B31" s="54" t="s">
        <v>41</v>
      </c>
      <c r="C31" s="44" t="s">
        <v>42</v>
      </c>
      <c r="D31" s="25" t="s">
        <v>30</v>
      </c>
      <c r="E31" s="26">
        <f>SUM(F31:Q31)</f>
        <v>0</v>
      </c>
      <c r="F31" s="26">
        <f t="shared" si="6"/>
        <v>0</v>
      </c>
      <c r="G31" s="26">
        <f t="shared" si="6"/>
        <v>0</v>
      </c>
      <c r="H31" s="23">
        <f t="shared" si="6"/>
        <v>0</v>
      </c>
      <c r="I31" s="43">
        <f t="shared" si="6"/>
        <v>0</v>
      </c>
      <c r="J31" s="43">
        <f t="shared" si="6"/>
        <v>0</v>
      </c>
      <c r="K31" s="40">
        <f t="shared" si="6"/>
        <v>0</v>
      </c>
      <c r="L31" s="26">
        <f t="shared" si="6"/>
        <v>0</v>
      </c>
      <c r="M31" s="26">
        <f t="shared" si="6"/>
        <v>0</v>
      </c>
      <c r="N31" s="26">
        <f t="shared" si="6"/>
        <v>0</v>
      </c>
      <c r="O31" s="26">
        <f t="shared" si="6"/>
        <v>0</v>
      </c>
      <c r="P31" s="26">
        <f t="shared" si="6"/>
        <v>0</v>
      </c>
      <c r="Q31" s="26">
        <f t="shared" si="6"/>
        <v>0</v>
      </c>
      <c r="U31" s="5"/>
    </row>
    <row r="32" spans="1:986" ht="30.75" customHeight="1" x14ac:dyDescent="0.25">
      <c r="A32" s="52"/>
      <c r="B32" s="55"/>
      <c r="C32" s="45"/>
      <c r="D32" s="25" t="s">
        <v>2</v>
      </c>
      <c r="E32" s="26">
        <v>0</v>
      </c>
      <c r="F32" s="26">
        <v>0</v>
      </c>
      <c r="G32" s="26">
        <v>0</v>
      </c>
      <c r="H32" s="23">
        <v>0</v>
      </c>
      <c r="I32" s="43">
        <v>0</v>
      </c>
      <c r="J32" s="43">
        <v>0</v>
      </c>
      <c r="K32" s="40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U32" s="5"/>
    </row>
    <row r="33" spans="1:21" ht="30.75" customHeight="1" x14ac:dyDescent="0.25">
      <c r="A33" s="52"/>
      <c r="B33" s="55"/>
      <c r="C33" s="45"/>
      <c r="D33" s="8" t="s">
        <v>28</v>
      </c>
      <c r="E33" s="26">
        <f t="shared" si="4"/>
        <v>0</v>
      </c>
      <c r="F33" s="26">
        <v>0</v>
      </c>
      <c r="G33" s="26">
        <v>0</v>
      </c>
      <c r="H33" s="23">
        <v>0</v>
      </c>
      <c r="I33" s="43">
        <v>0</v>
      </c>
      <c r="J33" s="43">
        <v>0</v>
      </c>
      <c r="K33" s="40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U33" s="5"/>
    </row>
    <row r="34" spans="1:21" ht="30.75" customHeight="1" x14ac:dyDescent="0.25">
      <c r="A34" s="52"/>
      <c r="B34" s="55"/>
      <c r="C34" s="45"/>
      <c r="D34" s="8" t="s">
        <v>3</v>
      </c>
      <c r="E34" s="26">
        <f t="shared" si="4"/>
        <v>0</v>
      </c>
      <c r="F34" s="26">
        <v>0</v>
      </c>
      <c r="G34" s="26">
        <v>0</v>
      </c>
      <c r="H34" s="23">
        <v>0</v>
      </c>
      <c r="I34" s="43">
        <v>0</v>
      </c>
      <c r="J34" s="43">
        <v>0</v>
      </c>
      <c r="K34" s="40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U34" s="5"/>
    </row>
    <row r="35" spans="1:21" ht="30.75" customHeight="1" x14ac:dyDescent="0.25">
      <c r="A35" s="53"/>
      <c r="B35" s="56"/>
      <c r="C35" s="46"/>
      <c r="D35" s="8" t="s">
        <v>29</v>
      </c>
      <c r="E35" s="26">
        <f t="shared" si="4"/>
        <v>0</v>
      </c>
      <c r="F35" s="26">
        <v>0</v>
      </c>
      <c r="G35" s="26">
        <v>0</v>
      </c>
      <c r="H35" s="23">
        <v>0</v>
      </c>
      <c r="I35" s="43">
        <v>0</v>
      </c>
      <c r="J35" s="43">
        <v>0</v>
      </c>
      <c r="K35" s="40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U35" s="5"/>
    </row>
    <row r="36" spans="1:21" ht="30.75" customHeight="1" x14ac:dyDescent="0.25">
      <c r="A36" s="51" t="s">
        <v>43</v>
      </c>
      <c r="B36" s="54" t="s">
        <v>44</v>
      </c>
      <c r="C36" s="44" t="s">
        <v>45</v>
      </c>
      <c r="D36" s="25" t="s">
        <v>30</v>
      </c>
      <c r="E36" s="26">
        <f t="shared" si="4"/>
        <v>423300</v>
      </c>
      <c r="F36" s="26">
        <f t="shared" ref="F36:Q36" si="7">SUM(F37:F40)</f>
        <v>71800</v>
      </c>
      <c r="G36" s="26">
        <f>SUM(G37:G40)</f>
        <v>74600</v>
      </c>
      <c r="H36" s="23">
        <f t="shared" si="7"/>
        <v>74600</v>
      </c>
      <c r="I36" s="43">
        <f t="shared" si="7"/>
        <v>67900</v>
      </c>
      <c r="J36" s="43">
        <f t="shared" si="7"/>
        <v>67200</v>
      </c>
      <c r="K36" s="40">
        <f t="shared" si="7"/>
        <v>67200</v>
      </c>
      <c r="L36" s="26">
        <f t="shared" si="7"/>
        <v>0</v>
      </c>
      <c r="M36" s="26">
        <f t="shared" si="7"/>
        <v>0</v>
      </c>
      <c r="N36" s="26">
        <f t="shared" si="7"/>
        <v>0</v>
      </c>
      <c r="O36" s="26">
        <f t="shared" si="7"/>
        <v>0</v>
      </c>
      <c r="P36" s="26">
        <f t="shared" si="7"/>
        <v>0</v>
      </c>
      <c r="Q36" s="26">
        <f t="shared" si="7"/>
        <v>0</v>
      </c>
      <c r="U36" s="5"/>
    </row>
    <row r="37" spans="1:21" ht="30.75" customHeight="1" x14ac:dyDescent="0.25">
      <c r="A37" s="52"/>
      <c r="B37" s="55"/>
      <c r="C37" s="45"/>
      <c r="D37" s="25" t="s">
        <v>2</v>
      </c>
      <c r="E37" s="26">
        <v>0</v>
      </c>
      <c r="F37" s="26">
        <v>0</v>
      </c>
      <c r="G37" s="26">
        <v>0</v>
      </c>
      <c r="H37" s="23">
        <v>0</v>
      </c>
      <c r="I37" s="43">
        <v>0</v>
      </c>
      <c r="J37" s="43">
        <v>0</v>
      </c>
      <c r="K37" s="40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U37" s="5"/>
    </row>
    <row r="38" spans="1:21" ht="30.75" customHeight="1" x14ac:dyDescent="0.25">
      <c r="A38" s="52"/>
      <c r="B38" s="55"/>
      <c r="C38" s="45"/>
      <c r="D38" s="8" t="s">
        <v>28</v>
      </c>
      <c r="E38" s="26">
        <f t="shared" si="4"/>
        <v>423300</v>
      </c>
      <c r="F38" s="26">
        <v>71800</v>
      </c>
      <c r="G38" s="26">
        <v>74600</v>
      </c>
      <c r="H38" s="23">
        <v>74600</v>
      </c>
      <c r="I38" s="43">
        <f>48712.75+14711.25+4476</f>
        <v>67900</v>
      </c>
      <c r="J38" s="43">
        <v>67200</v>
      </c>
      <c r="K38" s="40">
        <v>67200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U38" s="5"/>
    </row>
    <row r="39" spans="1:21" ht="30.75" customHeight="1" x14ac:dyDescent="0.25">
      <c r="A39" s="52"/>
      <c r="B39" s="55"/>
      <c r="C39" s="45"/>
      <c r="D39" s="8" t="s">
        <v>3</v>
      </c>
      <c r="E39" s="26">
        <f t="shared" si="4"/>
        <v>0</v>
      </c>
      <c r="F39" s="26">
        <v>0</v>
      </c>
      <c r="G39" s="26">
        <v>0</v>
      </c>
      <c r="H39" s="23">
        <v>0</v>
      </c>
      <c r="I39" s="43">
        <v>0</v>
      </c>
      <c r="J39" s="43">
        <v>0</v>
      </c>
      <c r="K39" s="40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U39" s="5"/>
    </row>
    <row r="40" spans="1:21" ht="30.75" customHeight="1" x14ac:dyDescent="0.25">
      <c r="A40" s="53"/>
      <c r="B40" s="56"/>
      <c r="C40" s="46"/>
      <c r="D40" s="8" t="s">
        <v>29</v>
      </c>
      <c r="E40" s="26">
        <f t="shared" si="4"/>
        <v>0</v>
      </c>
      <c r="F40" s="26">
        <v>0</v>
      </c>
      <c r="G40" s="26">
        <v>0</v>
      </c>
      <c r="H40" s="23">
        <v>0</v>
      </c>
      <c r="I40" s="43">
        <v>0</v>
      </c>
      <c r="J40" s="43">
        <v>0</v>
      </c>
      <c r="K40" s="40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U40" s="5"/>
    </row>
    <row r="41" spans="1:21" ht="30.75" customHeight="1" x14ac:dyDescent="0.25">
      <c r="A41" s="51" t="s">
        <v>47</v>
      </c>
      <c r="B41" s="44" t="s">
        <v>46</v>
      </c>
      <c r="C41" s="44" t="s">
        <v>45</v>
      </c>
      <c r="D41" s="25" t="s">
        <v>30</v>
      </c>
      <c r="E41" s="26">
        <f t="shared" si="4"/>
        <v>0</v>
      </c>
      <c r="F41" s="26">
        <f t="shared" ref="F41:Q41" si="8">SUM(F42:F45)</f>
        <v>0</v>
      </c>
      <c r="G41" s="26">
        <f t="shared" si="8"/>
        <v>0</v>
      </c>
      <c r="H41" s="23">
        <f t="shared" si="8"/>
        <v>0</v>
      </c>
      <c r="I41" s="43">
        <f t="shared" si="8"/>
        <v>0</v>
      </c>
      <c r="J41" s="43">
        <f t="shared" si="8"/>
        <v>0</v>
      </c>
      <c r="K41" s="40">
        <f t="shared" si="8"/>
        <v>0</v>
      </c>
      <c r="L41" s="26">
        <f t="shared" si="8"/>
        <v>0</v>
      </c>
      <c r="M41" s="26">
        <f t="shared" si="8"/>
        <v>0</v>
      </c>
      <c r="N41" s="26">
        <f t="shared" si="8"/>
        <v>0</v>
      </c>
      <c r="O41" s="26">
        <f t="shared" si="8"/>
        <v>0</v>
      </c>
      <c r="P41" s="26">
        <f t="shared" si="8"/>
        <v>0</v>
      </c>
      <c r="Q41" s="26">
        <f t="shared" si="8"/>
        <v>0</v>
      </c>
      <c r="U41" s="5"/>
    </row>
    <row r="42" spans="1:21" ht="30.75" customHeight="1" x14ac:dyDescent="0.25">
      <c r="A42" s="52"/>
      <c r="B42" s="45"/>
      <c r="C42" s="45"/>
      <c r="D42" s="25" t="s">
        <v>2</v>
      </c>
      <c r="E42" s="26">
        <v>0</v>
      </c>
      <c r="F42" s="26">
        <v>0</v>
      </c>
      <c r="G42" s="26">
        <v>0</v>
      </c>
      <c r="H42" s="23">
        <v>0</v>
      </c>
      <c r="I42" s="43">
        <v>0</v>
      </c>
      <c r="J42" s="43">
        <v>0</v>
      </c>
      <c r="K42" s="40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U42" s="5"/>
    </row>
    <row r="43" spans="1:21" ht="30.75" customHeight="1" x14ac:dyDescent="0.25">
      <c r="A43" s="52"/>
      <c r="B43" s="45"/>
      <c r="C43" s="45"/>
      <c r="D43" s="8" t="s">
        <v>28</v>
      </c>
      <c r="E43" s="26">
        <f t="shared" si="4"/>
        <v>0</v>
      </c>
      <c r="F43" s="26">
        <v>0</v>
      </c>
      <c r="G43" s="26">
        <v>0</v>
      </c>
      <c r="H43" s="23">
        <v>0</v>
      </c>
      <c r="I43" s="43">
        <v>0</v>
      </c>
      <c r="J43" s="43">
        <v>0</v>
      </c>
      <c r="K43" s="40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U43" s="5"/>
    </row>
    <row r="44" spans="1:21" ht="30.75" customHeight="1" x14ac:dyDescent="0.25">
      <c r="A44" s="52"/>
      <c r="B44" s="45"/>
      <c r="C44" s="45"/>
      <c r="D44" s="8" t="s">
        <v>3</v>
      </c>
      <c r="E44" s="26">
        <f t="shared" si="4"/>
        <v>0</v>
      </c>
      <c r="F44" s="26">
        <v>0</v>
      </c>
      <c r="G44" s="26">
        <v>0</v>
      </c>
      <c r="H44" s="23">
        <v>0</v>
      </c>
      <c r="I44" s="43">
        <v>0</v>
      </c>
      <c r="J44" s="43">
        <v>0</v>
      </c>
      <c r="K44" s="40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U44" s="5"/>
    </row>
    <row r="45" spans="1:21" ht="30.75" customHeight="1" x14ac:dyDescent="0.25">
      <c r="A45" s="53"/>
      <c r="B45" s="46"/>
      <c r="C45" s="46"/>
      <c r="D45" s="8" t="s">
        <v>29</v>
      </c>
      <c r="E45" s="26">
        <f t="shared" si="4"/>
        <v>0</v>
      </c>
      <c r="F45" s="26">
        <v>0</v>
      </c>
      <c r="G45" s="26">
        <v>0</v>
      </c>
      <c r="H45" s="23">
        <v>0</v>
      </c>
      <c r="I45" s="43">
        <v>0</v>
      </c>
      <c r="J45" s="43">
        <v>0</v>
      </c>
      <c r="K45" s="40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U45" s="5"/>
    </row>
    <row r="46" spans="1:21" ht="30.75" customHeight="1" x14ac:dyDescent="0.25">
      <c r="A46" s="51" t="s">
        <v>48</v>
      </c>
      <c r="B46" s="44" t="s">
        <v>49</v>
      </c>
      <c r="C46" s="44" t="s">
        <v>45</v>
      </c>
      <c r="D46" s="27" t="s">
        <v>30</v>
      </c>
      <c r="E46" s="26">
        <f t="shared" si="4"/>
        <v>0</v>
      </c>
      <c r="F46" s="26">
        <f t="shared" ref="F46:Q46" si="9">SUM(F47:F50)</f>
        <v>0</v>
      </c>
      <c r="G46" s="26">
        <f t="shared" si="9"/>
        <v>0</v>
      </c>
      <c r="H46" s="23">
        <f t="shared" si="9"/>
        <v>0</v>
      </c>
      <c r="I46" s="43">
        <f t="shared" si="9"/>
        <v>0</v>
      </c>
      <c r="J46" s="43">
        <f t="shared" si="9"/>
        <v>0</v>
      </c>
      <c r="K46" s="40">
        <f t="shared" si="9"/>
        <v>0</v>
      </c>
      <c r="L46" s="26">
        <f t="shared" si="9"/>
        <v>0</v>
      </c>
      <c r="M46" s="26">
        <f t="shared" si="9"/>
        <v>0</v>
      </c>
      <c r="N46" s="26">
        <f t="shared" si="9"/>
        <v>0</v>
      </c>
      <c r="O46" s="26">
        <f t="shared" si="9"/>
        <v>0</v>
      </c>
      <c r="P46" s="26">
        <f t="shared" si="9"/>
        <v>0</v>
      </c>
      <c r="Q46" s="26">
        <f t="shared" si="9"/>
        <v>0</v>
      </c>
      <c r="U46" s="5"/>
    </row>
    <row r="47" spans="1:21" ht="30.75" customHeight="1" x14ac:dyDescent="0.25">
      <c r="A47" s="52"/>
      <c r="B47" s="45"/>
      <c r="C47" s="45"/>
      <c r="D47" s="27" t="s">
        <v>2</v>
      </c>
      <c r="E47" s="26">
        <v>0</v>
      </c>
      <c r="F47" s="26">
        <v>0</v>
      </c>
      <c r="G47" s="26">
        <v>0</v>
      </c>
      <c r="H47" s="23">
        <v>0</v>
      </c>
      <c r="I47" s="43">
        <v>0</v>
      </c>
      <c r="J47" s="43">
        <v>0</v>
      </c>
      <c r="K47" s="40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U47" s="5"/>
    </row>
    <row r="48" spans="1:21" ht="30.75" customHeight="1" x14ac:dyDescent="0.25">
      <c r="A48" s="52"/>
      <c r="B48" s="45"/>
      <c r="C48" s="45"/>
      <c r="D48" s="8" t="s">
        <v>28</v>
      </c>
      <c r="E48" s="26">
        <f t="shared" si="4"/>
        <v>0</v>
      </c>
      <c r="F48" s="26">
        <v>0</v>
      </c>
      <c r="G48" s="26">
        <v>0</v>
      </c>
      <c r="H48" s="23">
        <v>0</v>
      </c>
      <c r="I48" s="43">
        <v>0</v>
      </c>
      <c r="J48" s="43">
        <v>0</v>
      </c>
      <c r="K48" s="40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U48" s="5"/>
    </row>
    <row r="49" spans="1:21" ht="30.75" customHeight="1" x14ac:dyDescent="0.25">
      <c r="A49" s="52"/>
      <c r="B49" s="45"/>
      <c r="C49" s="45"/>
      <c r="D49" s="8" t="s">
        <v>3</v>
      </c>
      <c r="E49" s="26">
        <f t="shared" si="4"/>
        <v>0</v>
      </c>
      <c r="F49" s="26">
        <v>0</v>
      </c>
      <c r="G49" s="26">
        <v>0</v>
      </c>
      <c r="H49" s="23">
        <v>0</v>
      </c>
      <c r="I49" s="43">
        <v>0</v>
      </c>
      <c r="J49" s="43">
        <v>0</v>
      </c>
      <c r="K49" s="40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U49" s="5"/>
    </row>
    <row r="50" spans="1:21" ht="30.75" customHeight="1" x14ac:dyDescent="0.25">
      <c r="A50" s="53"/>
      <c r="B50" s="46"/>
      <c r="C50" s="46"/>
      <c r="D50" s="8" t="s">
        <v>29</v>
      </c>
      <c r="E50" s="26">
        <f t="shared" si="4"/>
        <v>0</v>
      </c>
      <c r="F50" s="26">
        <v>0</v>
      </c>
      <c r="G50" s="26">
        <v>0</v>
      </c>
      <c r="H50" s="23">
        <v>0</v>
      </c>
      <c r="I50" s="43">
        <v>0</v>
      </c>
      <c r="J50" s="43">
        <v>0</v>
      </c>
      <c r="K50" s="40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U50" s="5"/>
    </row>
    <row r="51" spans="1:21" ht="30.75" customHeight="1" x14ac:dyDescent="0.25">
      <c r="A51" s="51" t="s">
        <v>51</v>
      </c>
      <c r="B51" s="44" t="s">
        <v>50</v>
      </c>
      <c r="C51" s="44" t="s">
        <v>45</v>
      </c>
      <c r="D51" s="27" t="s">
        <v>30</v>
      </c>
      <c r="E51" s="26">
        <f t="shared" si="4"/>
        <v>0</v>
      </c>
      <c r="F51" s="26">
        <f>SUM(F52:F55)</f>
        <v>0</v>
      </c>
      <c r="G51" s="26">
        <f t="shared" ref="G51:Q51" si="10">SUM(G52:G55)</f>
        <v>0</v>
      </c>
      <c r="H51" s="23">
        <f t="shared" si="10"/>
        <v>0</v>
      </c>
      <c r="I51" s="43">
        <f t="shared" si="10"/>
        <v>0</v>
      </c>
      <c r="J51" s="43">
        <f t="shared" si="10"/>
        <v>0</v>
      </c>
      <c r="K51" s="40">
        <f t="shared" si="10"/>
        <v>0</v>
      </c>
      <c r="L51" s="26">
        <f t="shared" si="10"/>
        <v>0</v>
      </c>
      <c r="M51" s="26">
        <f t="shared" si="10"/>
        <v>0</v>
      </c>
      <c r="N51" s="26">
        <f t="shared" si="10"/>
        <v>0</v>
      </c>
      <c r="O51" s="26">
        <f t="shared" si="10"/>
        <v>0</v>
      </c>
      <c r="P51" s="26">
        <f t="shared" si="10"/>
        <v>0</v>
      </c>
      <c r="Q51" s="26">
        <f t="shared" si="10"/>
        <v>0</v>
      </c>
      <c r="U51" s="5"/>
    </row>
    <row r="52" spans="1:21" ht="30.75" customHeight="1" x14ac:dyDescent="0.25">
      <c r="A52" s="52"/>
      <c r="B52" s="45"/>
      <c r="C52" s="45"/>
      <c r="D52" s="27" t="s">
        <v>2</v>
      </c>
      <c r="E52" s="26">
        <v>0</v>
      </c>
      <c r="F52" s="26">
        <v>0</v>
      </c>
      <c r="G52" s="26">
        <v>0</v>
      </c>
      <c r="H52" s="23">
        <v>0</v>
      </c>
      <c r="I52" s="43">
        <v>0</v>
      </c>
      <c r="J52" s="43">
        <v>0</v>
      </c>
      <c r="K52" s="40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U52" s="5"/>
    </row>
    <row r="53" spans="1:21" ht="30.75" customHeight="1" x14ac:dyDescent="0.25">
      <c r="A53" s="52"/>
      <c r="B53" s="45"/>
      <c r="C53" s="45"/>
      <c r="D53" s="8" t="s">
        <v>28</v>
      </c>
      <c r="E53" s="26">
        <f t="shared" si="4"/>
        <v>0</v>
      </c>
      <c r="F53" s="26">
        <v>0</v>
      </c>
      <c r="G53" s="26">
        <v>0</v>
      </c>
      <c r="H53" s="23">
        <v>0</v>
      </c>
      <c r="I53" s="43">
        <v>0</v>
      </c>
      <c r="J53" s="43">
        <v>0</v>
      </c>
      <c r="K53" s="40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U53" s="5"/>
    </row>
    <row r="54" spans="1:21" ht="30.75" customHeight="1" x14ac:dyDescent="0.25">
      <c r="A54" s="52"/>
      <c r="B54" s="45"/>
      <c r="C54" s="45"/>
      <c r="D54" s="8" t="s">
        <v>3</v>
      </c>
      <c r="E54" s="26">
        <f t="shared" si="4"/>
        <v>0</v>
      </c>
      <c r="F54" s="26">
        <v>0</v>
      </c>
      <c r="G54" s="26">
        <v>0</v>
      </c>
      <c r="H54" s="23">
        <v>0</v>
      </c>
      <c r="I54" s="43">
        <v>0</v>
      </c>
      <c r="J54" s="43">
        <v>0</v>
      </c>
      <c r="K54" s="40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U54" s="5"/>
    </row>
    <row r="55" spans="1:21" ht="30.75" customHeight="1" x14ac:dyDescent="0.25">
      <c r="A55" s="53"/>
      <c r="B55" s="46"/>
      <c r="C55" s="46"/>
      <c r="D55" s="8" t="s">
        <v>29</v>
      </c>
      <c r="E55" s="26">
        <f t="shared" si="4"/>
        <v>0</v>
      </c>
      <c r="F55" s="26">
        <v>0</v>
      </c>
      <c r="G55" s="26">
        <v>0</v>
      </c>
      <c r="H55" s="23">
        <v>0</v>
      </c>
      <c r="I55" s="43">
        <v>0</v>
      </c>
      <c r="J55" s="43">
        <v>0</v>
      </c>
      <c r="K55" s="40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U55" s="5"/>
    </row>
    <row r="56" spans="1:21" s="28" customFormat="1" ht="15.75" customHeight="1" x14ac:dyDescent="0.25">
      <c r="A56" s="69"/>
      <c r="B56" s="62" t="s">
        <v>18</v>
      </c>
      <c r="C56" s="48"/>
      <c r="D56" s="32" t="s">
        <v>30</v>
      </c>
      <c r="E56" s="22">
        <f>SUM(E57:E60)</f>
        <v>1299748.1100000001</v>
      </c>
      <c r="F56" s="22">
        <f t="shared" ref="F56:Q56" si="11">F58+F59+F60+F57</f>
        <v>442219.27</v>
      </c>
      <c r="G56" s="22">
        <f t="shared" si="11"/>
        <v>174600</v>
      </c>
      <c r="H56" s="22">
        <f t="shared" si="11"/>
        <v>172563.47999999998</v>
      </c>
      <c r="I56" s="22">
        <f t="shared" si="11"/>
        <v>169638.32</v>
      </c>
      <c r="J56" s="22">
        <f t="shared" si="11"/>
        <v>170363.52000000002</v>
      </c>
      <c r="K56" s="22">
        <f t="shared" si="11"/>
        <v>170363.52000000002</v>
      </c>
      <c r="L56" s="22">
        <f t="shared" si="11"/>
        <v>0</v>
      </c>
      <c r="M56" s="22">
        <f t="shared" si="11"/>
        <v>0</v>
      </c>
      <c r="N56" s="22">
        <f t="shared" si="11"/>
        <v>0</v>
      </c>
      <c r="O56" s="22">
        <f t="shared" si="11"/>
        <v>0</v>
      </c>
      <c r="P56" s="22">
        <f t="shared" si="11"/>
        <v>0</v>
      </c>
      <c r="Q56" s="22">
        <f t="shared" si="11"/>
        <v>0</v>
      </c>
    </row>
    <row r="57" spans="1:21" s="28" customFormat="1" ht="15.75" customHeight="1" x14ac:dyDescent="0.25">
      <c r="A57" s="70"/>
      <c r="B57" s="63"/>
      <c r="C57" s="49"/>
      <c r="D57" s="32" t="s">
        <v>2</v>
      </c>
      <c r="E57" s="23">
        <v>0</v>
      </c>
      <c r="F57" s="23">
        <f t="shared" ref="F57:Q60" si="12">F27+F32+F37+F42+F47+F52</f>
        <v>0</v>
      </c>
      <c r="G57" s="23">
        <f t="shared" si="12"/>
        <v>0</v>
      </c>
      <c r="H57" s="23">
        <f t="shared" si="12"/>
        <v>0</v>
      </c>
      <c r="I57" s="43">
        <f t="shared" si="12"/>
        <v>0</v>
      </c>
      <c r="J57" s="43">
        <f t="shared" si="12"/>
        <v>0</v>
      </c>
      <c r="K57" s="40">
        <f t="shared" si="12"/>
        <v>0</v>
      </c>
      <c r="L57" s="23">
        <f t="shared" si="12"/>
        <v>0</v>
      </c>
      <c r="M57" s="23">
        <f t="shared" si="12"/>
        <v>0</v>
      </c>
      <c r="N57" s="23">
        <f t="shared" si="12"/>
        <v>0</v>
      </c>
      <c r="O57" s="23">
        <f t="shared" si="12"/>
        <v>0</v>
      </c>
      <c r="P57" s="23">
        <f t="shared" si="12"/>
        <v>0</v>
      </c>
      <c r="Q57" s="23">
        <f t="shared" si="12"/>
        <v>0</v>
      </c>
    </row>
    <row r="58" spans="1:21" s="28" customFormat="1" ht="30.75" customHeight="1" x14ac:dyDescent="0.25">
      <c r="A58" s="70"/>
      <c r="B58" s="63"/>
      <c r="C58" s="49"/>
      <c r="D58" s="29" t="s">
        <v>28</v>
      </c>
      <c r="E58" s="23">
        <f t="shared" si="4"/>
        <v>423300</v>
      </c>
      <c r="F58" s="22">
        <f t="shared" si="12"/>
        <v>71800</v>
      </c>
      <c r="G58" s="22">
        <f t="shared" si="12"/>
        <v>74600</v>
      </c>
      <c r="H58" s="22">
        <f t="shared" si="12"/>
        <v>74600</v>
      </c>
      <c r="I58" s="22">
        <f t="shared" si="12"/>
        <v>67900</v>
      </c>
      <c r="J58" s="22">
        <f t="shared" si="12"/>
        <v>67200</v>
      </c>
      <c r="K58" s="22">
        <f t="shared" si="12"/>
        <v>67200</v>
      </c>
      <c r="L58" s="22">
        <f t="shared" si="12"/>
        <v>0</v>
      </c>
      <c r="M58" s="22">
        <f t="shared" si="12"/>
        <v>0</v>
      </c>
      <c r="N58" s="22">
        <f t="shared" si="12"/>
        <v>0</v>
      </c>
      <c r="O58" s="22">
        <f t="shared" si="12"/>
        <v>0</v>
      </c>
      <c r="P58" s="22">
        <f t="shared" si="12"/>
        <v>0</v>
      </c>
      <c r="Q58" s="22">
        <f t="shared" si="12"/>
        <v>0</v>
      </c>
    </row>
    <row r="59" spans="1:21" s="28" customFormat="1" ht="15.75" customHeight="1" x14ac:dyDescent="0.25">
      <c r="A59" s="70"/>
      <c r="B59" s="63"/>
      <c r="C59" s="49"/>
      <c r="D59" s="29" t="s">
        <v>3</v>
      </c>
      <c r="E59" s="23">
        <f t="shared" si="4"/>
        <v>876448.1100000001</v>
      </c>
      <c r="F59" s="22">
        <f t="shared" si="12"/>
        <v>370419.27</v>
      </c>
      <c r="G59" s="22">
        <f t="shared" si="12"/>
        <v>100000</v>
      </c>
      <c r="H59" s="22">
        <f t="shared" si="12"/>
        <v>97963.48</v>
      </c>
      <c r="I59" s="22">
        <f t="shared" si="12"/>
        <v>101738.32</v>
      </c>
      <c r="J59" s="22">
        <f t="shared" si="12"/>
        <v>103163.52</v>
      </c>
      <c r="K59" s="22">
        <f t="shared" si="12"/>
        <v>103163.52</v>
      </c>
      <c r="L59" s="22">
        <f t="shared" si="12"/>
        <v>0</v>
      </c>
      <c r="M59" s="22">
        <f t="shared" si="12"/>
        <v>0</v>
      </c>
      <c r="N59" s="22">
        <f t="shared" si="12"/>
        <v>0</v>
      </c>
      <c r="O59" s="22">
        <f t="shared" si="12"/>
        <v>0</v>
      </c>
      <c r="P59" s="22">
        <f t="shared" si="12"/>
        <v>0</v>
      </c>
      <c r="Q59" s="22">
        <f t="shared" si="12"/>
        <v>0</v>
      </c>
    </row>
    <row r="60" spans="1:21" s="28" customFormat="1" ht="30.75" customHeight="1" x14ac:dyDescent="0.25">
      <c r="A60" s="71"/>
      <c r="B60" s="64"/>
      <c r="C60" s="50"/>
      <c r="D60" s="29" t="s">
        <v>29</v>
      </c>
      <c r="E60" s="23">
        <f>SUM(F60:Q60)</f>
        <v>0</v>
      </c>
      <c r="F60" s="22">
        <f t="shared" si="12"/>
        <v>0</v>
      </c>
      <c r="G60" s="22">
        <f t="shared" si="12"/>
        <v>0</v>
      </c>
      <c r="H60" s="22">
        <f t="shared" si="12"/>
        <v>0</v>
      </c>
      <c r="I60" s="22">
        <f t="shared" si="12"/>
        <v>0</v>
      </c>
      <c r="J60" s="22">
        <f t="shared" si="12"/>
        <v>0</v>
      </c>
      <c r="K60" s="22">
        <f t="shared" si="12"/>
        <v>0</v>
      </c>
      <c r="L60" s="22">
        <f t="shared" si="12"/>
        <v>0</v>
      </c>
      <c r="M60" s="22">
        <f t="shared" si="12"/>
        <v>0</v>
      </c>
      <c r="N60" s="22">
        <f t="shared" si="12"/>
        <v>0</v>
      </c>
      <c r="O60" s="22">
        <f t="shared" si="12"/>
        <v>0</v>
      </c>
      <c r="P60" s="22">
        <f t="shared" si="12"/>
        <v>0</v>
      </c>
      <c r="Q60" s="22">
        <f t="shared" si="12"/>
        <v>0</v>
      </c>
    </row>
    <row r="61" spans="1:21" s="28" customFormat="1" x14ac:dyDescent="0.25">
      <c r="A61" s="90" t="s">
        <v>52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</row>
    <row r="62" spans="1:21" s="28" customFormat="1" ht="17.25" customHeight="1" x14ac:dyDescent="0.25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3"/>
    </row>
    <row r="63" spans="1:21" s="28" customFormat="1" ht="15.75" customHeight="1" x14ac:dyDescent="0.25">
      <c r="A63" s="69" t="s">
        <v>5</v>
      </c>
      <c r="B63" s="66" t="s">
        <v>53</v>
      </c>
      <c r="C63" s="65" t="s">
        <v>68</v>
      </c>
      <c r="D63" s="32" t="s">
        <v>30</v>
      </c>
      <c r="E63" s="33">
        <f>SUM(F63:O63)</f>
        <v>14679398.310000002</v>
      </c>
      <c r="F63" s="33">
        <v>1604952.1600000001</v>
      </c>
      <c r="G63" s="33">
        <f>SUM(G64:G67)</f>
        <v>3770126.4</v>
      </c>
      <c r="H63" s="33">
        <f>SUM(H64:H67)</f>
        <v>2790665.67</v>
      </c>
      <c r="I63" s="33">
        <f>SUM(I64:I67)</f>
        <v>3063101.12</v>
      </c>
      <c r="J63" s="33">
        <f>SUM(J64:J67)</f>
        <v>1750286.48</v>
      </c>
      <c r="K63" s="33">
        <f>SUM(K64:K67)</f>
        <v>1700266.48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S63" s="30"/>
    </row>
    <row r="64" spans="1:21" s="28" customFormat="1" ht="15.75" customHeight="1" x14ac:dyDescent="0.25">
      <c r="A64" s="70"/>
      <c r="B64" s="67"/>
      <c r="C64" s="65"/>
      <c r="D64" s="32" t="s">
        <v>2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</row>
    <row r="65" spans="1:19" s="28" customFormat="1" ht="30.75" customHeight="1" x14ac:dyDescent="0.25">
      <c r="A65" s="70"/>
      <c r="B65" s="67"/>
      <c r="C65" s="65"/>
      <c r="D65" s="29" t="s">
        <v>28</v>
      </c>
      <c r="E65" s="23">
        <v>0</v>
      </c>
      <c r="F65" s="23">
        <v>0</v>
      </c>
      <c r="G65" s="23">
        <v>0</v>
      </c>
      <c r="H65" s="23">
        <v>0</v>
      </c>
      <c r="I65" s="43">
        <v>0</v>
      </c>
      <c r="J65" s="43">
        <v>0</v>
      </c>
      <c r="K65" s="40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S65" s="30"/>
    </row>
    <row r="66" spans="1:19" s="28" customFormat="1" ht="15.75" customHeight="1" x14ac:dyDescent="0.25">
      <c r="A66" s="70"/>
      <c r="B66" s="67"/>
      <c r="C66" s="65"/>
      <c r="D66" s="29" t="s">
        <v>3</v>
      </c>
      <c r="E66" s="23">
        <f>SUM(F66:O66)</f>
        <v>14679398.310000002</v>
      </c>
      <c r="F66" s="23">
        <v>1604952.1600000001</v>
      </c>
      <c r="G66" s="23">
        <v>3770126.4</v>
      </c>
      <c r="H66" s="23">
        <v>2790665.67</v>
      </c>
      <c r="I66" s="43">
        <v>3063101.12</v>
      </c>
      <c r="J66" s="43">
        <v>1750286.48</v>
      </c>
      <c r="K66" s="40">
        <v>1700266.48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S66" s="30"/>
    </row>
    <row r="67" spans="1:19" s="28" customFormat="1" ht="30.75" customHeight="1" x14ac:dyDescent="0.25">
      <c r="A67" s="71"/>
      <c r="B67" s="68"/>
      <c r="C67" s="65"/>
      <c r="D67" s="29" t="s">
        <v>29</v>
      </c>
      <c r="E67" s="23">
        <v>0</v>
      </c>
      <c r="F67" s="23">
        <v>0</v>
      </c>
      <c r="G67" s="23">
        <v>0</v>
      </c>
      <c r="H67" s="23">
        <v>0</v>
      </c>
      <c r="I67" s="43">
        <v>0</v>
      </c>
      <c r="J67" s="43">
        <v>0</v>
      </c>
      <c r="K67" s="40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</row>
    <row r="68" spans="1:19" s="28" customFormat="1" ht="30.75" customHeight="1" x14ac:dyDescent="0.25">
      <c r="A68" s="69" t="s">
        <v>55</v>
      </c>
      <c r="B68" s="48" t="s">
        <v>56</v>
      </c>
      <c r="C68" s="65" t="s">
        <v>54</v>
      </c>
      <c r="D68" s="32" t="s">
        <v>30</v>
      </c>
      <c r="E68" s="23">
        <f>SUM(F68:Q68)</f>
        <v>3529350</v>
      </c>
      <c r="F68" s="23">
        <f>F70+F71+F72+F69</f>
        <v>245680</v>
      </c>
      <c r="G68" s="23">
        <f t="shared" ref="G68:Q68" si="13">G70+G71+G72+G69</f>
        <v>330000</v>
      </c>
      <c r="H68" s="23">
        <f>SUM(H69:H72)</f>
        <v>437800</v>
      </c>
      <c r="I68" s="43">
        <f t="shared" si="13"/>
        <v>1615870</v>
      </c>
      <c r="J68" s="43">
        <f t="shared" si="13"/>
        <v>450000</v>
      </c>
      <c r="K68" s="40">
        <f t="shared" si="13"/>
        <v>450000</v>
      </c>
      <c r="L68" s="33">
        <f t="shared" si="13"/>
        <v>0</v>
      </c>
      <c r="M68" s="33">
        <f t="shared" si="13"/>
        <v>0</v>
      </c>
      <c r="N68" s="33">
        <f t="shared" si="13"/>
        <v>0</v>
      </c>
      <c r="O68" s="33">
        <f t="shared" si="13"/>
        <v>0</v>
      </c>
      <c r="P68" s="33">
        <f t="shared" si="13"/>
        <v>0</v>
      </c>
      <c r="Q68" s="33">
        <f t="shared" si="13"/>
        <v>0</v>
      </c>
    </row>
    <row r="69" spans="1:19" s="28" customFormat="1" ht="30.75" customHeight="1" x14ac:dyDescent="0.25">
      <c r="A69" s="70"/>
      <c r="B69" s="49"/>
      <c r="C69" s="65"/>
      <c r="D69" s="32" t="s">
        <v>2</v>
      </c>
      <c r="E69" s="23">
        <f t="shared" ref="E69:E72" si="14">SUM(F69:Q69)</f>
        <v>0</v>
      </c>
      <c r="F69" s="23">
        <v>0</v>
      </c>
      <c r="G69" s="23">
        <v>0</v>
      </c>
      <c r="H69" s="23">
        <v>0</v>
      </c>
      <c r="I69" s="43">
        <v>0</v>
      </c>
      <c r="J69" s="43">
        <v>0</v>
      </c>
      <c r="K69" s="40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</row>
    <row r="70" spans="1:19" s="28" customFormat="1" ht="30.75" customHeight="1" x14ac:dyDescent="0.25">
      <c r="A70" s="70"/>
      <c r="B70" s="49"/>
      <c r="C70" s="65"/>
      <c r="D70" s="29" t="s">
        <v>28</v>
      </c>
      <c r="E70" s="23">
        <f t="shared" si="14"/>
        <v>0</v>
      </c>
      <c r="F70" s="23">
        <v>0</v>
      </c>
      <c r="G70" s="23">
        <v>0</v>
      </c>
      <c r="H70" s="23">
        <v>0</v>
      </c>
      <c r="I70" s="43">
        <v>0</v>
      </c>
      <c r="J70" s="43">
        <v>0</v>
      </c>
      <c r="K70" s="40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</row>
    <row r="71" spans="1:19" s="28" customFormat="1" ht="30.75" customHeight="1" x14ac:dyDescent="0.25">
      <c r="A71" s="70"/>
      <c r="B71" s="49"/>
      <c r="C71" s="65"/>
      <c r="D71" s="29" t="s">
        <v>3</v>
      </c>
      <c r="E71" s="23">
        <f t="shared" si="14"/>
        <v>3529350</v>
      </c>
      <c r="F71" s="23">
        <v>245680</v>
      </c>
      <c r="G71" s="23">
        <v>330000</v>
      </c>
      <c r="H71" s="23">
        <v>437800</v>
      </c>
      <c r="I71" s="43">
        <v>1615870</v>
      </c>
      <c r="J71" s="43">
        <v>450000</v>
      </c>
      <c r="K71" s="40">
        <v>450000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</row>
    <row r="72" spans="1:19" s="28" customFormat="1" ht="30.75" customHeight="1" x14ac:dyDescent="0.25">
      <c r="A72" s="71"/>
      <c r="B72" s="50"/>
      <c r="C72" s="65"/>
      <c r="D72" s="29" t="s">
        <v>29</v>
      </c>
      <c r="E72" s="23">
        <f t="shared" si="14"/>
        <v>0</v>
      </c>
      <c r="F72" s="23">
        <v>0</v>
      </c>
      <c r="G72" s="23">
        <v>0</v>
      </c>
      <c r="H72" s="23">
        <v>0</v>
      </c>
      <c r="I72" s="43">
        <v>0</v>
      </c>
      <c r="J72" s="43">
        <v>0</v>
      </c>
      <c r="K72" s="40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</row>
    <row r="73" spans="1:19" s="28" customFormat="1" ht="15.75" customHeight="1" x14ac:dyDescent="0.25">
      <c r="A73" s="69"/>
      <c r="B73" s="62" t="s">
        <v>11</v>
      </c>
      <c r="C73" s="48"/>
      <c r="D73" s="32" t="s">
        <v>30</v>
      </c>
      <c r="E73" s="33">
        <f>SUM(F73:Q73)</f>
        <v>18208748.310000002</v>
      </c>
      <c r="F73" s="33">
        <f t="shared" ref="F73:Q77" si="15">F63+F68</f>
        <v>1850632.1600000001</v>
      </c>
      <c r="G73" s="33">
        <f t="shared" si="15"/>
        <v>4100126.4</v>
      </c>
      <c r="H73" s="33">
        <f t="shared" si="15"/>
        <v>3228465.67</v>
      </c>
      <c r="I73" s="33">
        <f>I63+I68</f>
        <v>4678971.12</v>
      </c>
      <c r="J73" s="33">
        <f t="shared" si="15"/>
        <v>2200286.48</v>
      </c>
      <c r="K73" s="33">
        <f t="shared" si="15"/>
        <v>2150266.48</v>
      </c>
      <c r="L73" s="33">
        <f t="shared" si="15"/>
        <v>0</v>
      </c>
      <c r="M73" s="33">
        <f t="shared" si="15"/>
        <v>0</v>
      </c>
      <c r="N73" s="33">
        <f t="shared" si="15"/>
        <v>0</v>
      </c>
      <c r="O73" s="33">
        <f t="shared" si="15"/>
        <v>0</v>
      </c>
      <c r="P73" s="33">
        <f t="shared" si="15"/>
        <v>0</v>
      </c>
      <c r="Q73" s="33">
        <f t="shared" si="15"/>
        <v>0</v>
      </c>
    </row>
    <row r="74" spans="1:19" s="28" customFormat="1" ht="15" customHeight="1" x14ac:dyDescent="0.25">
      <c r="A74" s="70"/>
      <c r="B74" s="63"/>
      <c r="C74" s="49"/>
      <c r="D74" s="32" t="s">
        <v>2</v>
      </c>
      <c r="E74" s="33">
        <v>0</v>
      </c>
      <c r="F74" s="33">
        <f t="shared" si="15"/>
        <v>0</v>
      </c>
      <c r="G74" s="33">
        <f t="shared" si="15"/>
        <v>0</v>
      </c>
      <c r="H74" s="33">
        <f t="shared" si="15"/>
        <v>0</v>
      </c>
      <c r="I74" s="33">
        <f t="shared" si="15"/>
        <v>0</v>
      </c>
      <c r="J74" s="33">
        <f t="shared" si="15"/>
        <v>0</v>
      </c>
      <c r="K74" s="33">
        <f t="shared" si="15"/>
        <v>0</v>
      </c>
      <c r="L74" s="33">
        <f t="shared" si="15"/>
        <v>0</v>
      </c>
      <c r="M74" s="33">
        <f t="shared" si="15"/>
        <v>0</v>
      </c>
      <c r="N74" s="33">
        <f t="shared" si="15"/>
        <v>0</v>
      </c>
      <c r="O74" s="33">
        <f t="shared" si="15"/>
        <v>0</v>
      </c>
      <c r="P74" s="33">
        <f t="shared" si="15"/>
        <v>0</v>
      </c>
      <c r="Q74" s="33">
        <f t="shared" si="15"/>
        <v>0</v>
      </c>
    </row>
    <row r="75" spans="1:19" s="28" customFormat="1" ht="30.75" customHeight="1" x14ac:dyDescent="0.25">
      <c r="A75" s="70"/>
      <c r="B75" s="63"/>
      <c r="C75" s="49"/>
      <c r="D75" s="29" t="s">
        <v>28</v>
      </c>
      <c r="E75" s="23">
        <f t="shared" ref="E75:E77" si="16">SUM(F75:Q75)</f>
        <v>0</v>
      </c>
      <c r="F75" s="22">
        <f t="shared" si="15"/>
        <v>0</v>
      </c>
      <c r="G75" s="22">
        <f t="shared" si="15"/>
        <v>0</v>
      </c>
      <c r="H75" s="22">
        <f t="shared" si="15"/>
        <v>0</v>
      </c>
      <c r="I75" s="22">
        <f t="shared" si="15"/>
        <v>0</v>
      </c>
      <c r="J75" s="22">
        <f t="shared" si="15"/>
        <v>0</v>
      </c>
      <c r="K75" s="22">
        <f t="shared" si="15"/>
        <v>0</v>
      </c>
      <c r="L75" s="22">
        <f t="shared" si="15"/>
        <v>0</v>
      </c>
      <c r="M75" s="22">
        <f t="shared" si="15"/>
        <v>0</v>
      </c>
      <c r="N75" s="22">
        <f t="shared" si="15"/>
        <v>0</v>
      </c>
      <c r="O75" s="22">
        <f t="shared" si="15"/>
        <v>0</v>
      </c>
      <c r="P75" s="22">
        <f t="shared" si="15"/>
        <v>0</v>
      </c>
      <c r="Q75" s="22">
        <f t="shared" si="15"/>
        <v>0</v>
      </c>
    </row>
    <row r="76" spans="1:19" s="28" customFormat="1" ht="15.75" customHeight="1" x14ac:dyDescent="0.25">
      <c r="A76" s="70"/>
      <c r="B76" s="63"/>
      <c r="C76" s="49"/>
      <c r="D76" s="29" t="s">
        <v>3</v>
      </c>
      <c r="E76" s="23">
        <f>SUM(F76:Q76)</f>
        <v>18208748.310000002</v>
      </c>
      <c r="F76" s="22">
        <f t="shared" si="15"/>
        <v>1850632.1600000001</v>
      </c>
      <c r="G76" s="22">
        <f t="shared" si="15"/>
        <v>4100126.4</v>
      </c>
      <c r="H76" s="22">
        <f t="shared" si="15"/>
        <v>3228465.67</v>
      </c>
      <c r="I76" s="22">
        <f>I66+I71</f>
        <v>4678971.12</v>
      </c>
      <c r="J76" s="22">
        <f t="shared" si="15"/>
        <v>2200286.48</v>
      </c>
      <c r="K76" s="22">
        <f t="shared" si="15"/>
        <v>2150266.48</v>
      </c>
      <c r="L76" s="22">
        <f t="shared" si="15"/>
        <v>0</v>
      </c>
      <c r="M76" s="22">
        <f t="shared" si="15"/>
        <v>0</v>
      </c>
      <c r="N76" s="22">
        <f t="shared" si="15"/>
        <v>0</v>
      </c>
      <c r="O76" s="22">
        <f t="shared" si="15"/>
        <v>0</v>
      </c>
      <c r="P76" s="22">
        <f t="shared" si="15"/>
        <v>0</v>
      </c>
      <c r="Q76" s="22">
        <f t="shared" si="15"/>
        <v>0</v>
      </c>
    </row>
    <row r="77" spans="1:19" s="28" customFormat="1" ht="30.75" customHeight="1" x14ac:dyDescent="0.25">
      <c r="A77" s="71"/>
      <c r="B77" s="64"/>
      <c r="C77" s="50"/>
      <c r="D77" s="29" t="s">
        <v>29</v>
      </c>
      <c r="E77" s="23">
        <f t="shared" si="16"/>
        <v>0</v>
      </c>
      <c r="F77" s="22">
        <f t="shared" si="15"/>
        <v>0</v>
      </c>
      <c r="G77" s="22">
        <f t="shared" si="15"/>
        <v>0</v>
      </c>
      <c r="H77" s="22">
        <f t="shared" si="15"/>
        <v>0</v>
      </c>
      <c r="I77" s="22">
        <f t="shared" si="15"/>
        <v>0</v>
      </c>
      <c r="J77" s="22">
        <f t="shared" si="15"/>
        <v>0</v>
      </c>
      <c r="K77" s="22">
        <f t="shared" si="15"/>
        <v>0</v>
      </c>
      <c r="L77" s="22">
        <f t="shared" si="15"/>
        <v>0</v>
      </c>
      <c r="M77" s="22">
        <f t="shared" si="15"/>
        <v>0</v>
      </c>
      <c r="N77" s="22">
        <f t="shared" si="15"/>
        <v>0</v>
      </c>
      <c r="O77" s="22">
        <f t="shared" si="15"/>
        <v>0</v>
      </c>
      <c r="P77" s="22">
        <f t="shared" si="15"/>
        <v>0</v>
      </c>
      <c r="Q77" s="22">
        <f t="shared" si="15"/>
        <v>0</v>
      </c>
    </row>
    <row r="78" spans="1:19" s="31" customFormat="1" ht="24.75" customHeight="1" x14ac:dyDescent="0.25">
      <c r="A78" s="59" t="s">
        <v>57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1"/>
    </row>
    <row r="79" spans="1:19" s="7" customFormat="1" ht="15" customHeight="1" x14ac:dyDescent="0.25">
      <c r="A79" s="97" t="s">
        <v>7</v>
      </c>
      <c r="B79" s="82" t="s">
        <v>58</v>
      </c>
      <c r="C79" s="94" t="s">
        <v>6</v>
      </c>
      <c r="D79" s="32" t="s">
        <v>30</v>
      </c>
      <c r="E79" s="33">
        <f>SUM(F79:Q79)</f>
        <v>2331500</v>
      </c>
      <c r="F79" s="33">
        <f>SUM(F80:F83)</f>
        <v>272200</v>
      </c>
      <c r="G79" s="33">
        <f t="shared" ref="G79:Q79" si="17">SUM(G80:G83)</f>
        <v>451800</v>
      </c>
      <c r="H79" s="33">
        <f t="shared" si="17"/>
        <v>450100</v>
      </c>
      <c r="I79" s="33">
        <f t="shared" si="17"/>
        <v>253800</v>
      </c>
      <c r="J79" s="33">
        <f t="shared" si="17"/>
        <v>451800</v>
      </c>
      <c r="K79" s="33">
        <f t="shared" si="17"/>
        <v>451800</v>
      </c>
      <c r="L79" s="33">
        <f t="shared" si="17"/>
        <v>0</v>
      </c>
      <c r="M79" s="33">
        <f t="shared" si="17"/>
        <v>0</v>
      </c>
      <c r="N79" s="33">
        <f t="shared" si="17"/>
        <v>0</v>
      </c>
      <c r="O79" s="33">
        <f t="shared" si="17"/>
        <v>0</v>
      </c>
      <c r="P79" s="33">
        <f t="shared" si="17"/>
        <v>0</v>
      </c>
      <c r="Q79" s="33">
        <f t="shared" si="17"/>
        <v>0</v>
      </c>
    </row>
    <row r="80" spans="1:19" s="7" customFormat="1" ht="15" customHeight="1" x14ac:dyDescent="0.25">
      <c r="A80" s="98"/>
      <c r="B80" s="83"/>
      <c r="C80" s="95"/>
      <c r="D80" s="32" t="s">
        <v>2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</row>
    <row r="81" spans="1:19" s="7" customFormat="1" ht="30.75" customHeight="1" x14ac:dyDescent="0.25">
      <c r="A81" s="98"/>
      <c r="B81" s="83"/>
      <c r="C81" s="95"/>
      <c r="D81" s="29" t="s">
        <v>28</v>
      </c>
      <c r="E81" s="23">
        <f>SUM(F81:Q81)</f>
        <v>2331500</v>
      </c>
      <c r="F81" s="23">
        <v>272200</v>
      </c>
      <c r="G81" s="23">
        <v>451800</v>
      </c>
      <c r="H81" s="23">
        <v>450100</v>
      </c>
      <c r="I81" s="43">
        <v>253800</v>
      </c>
      <c r="J81" s="43">
        <v>451800</v>
      </c>
      <c r="K81" s="40">
        <v>451800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</row>
    <row r="82" spans="1:19" s="7" customFormat="1" ht="17.25" customHeight="1" x14ac:dyDescent="0.25">
      <c r="A82" s="98"/>
      <c r="B82" s="83"/>
      <c r="C82" s="95"/>
      <c r="D82" s="29" t="s">
        <v>3</v>
      </c>
      <c r="E82" s="23">
        <f t="shared" ref="E82:E88" si="18">SUM(F82:Q82)</f>
        <v>0</v>
      </c>
      <c r="F82" s="23">
        <v>0</v>
      </c>
      <c r="G82" s="23">
        <v>0</v>
      </c>
      <c r="H82" s="23">
        <v>0</v>
      </c>
      <c r="I82" s="43">
        <v>0</v>
      </c>
      <c r="J82" s="43">
        <v>0</v>
      </c>
      <c r="K82" s="40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</row>
    <row r="83" spans="1:19" s="7" customFormat="1" ht="30.75" customHeight="1" x14ac:dyDescent="0.25">
      <c r="A83" s="99"/>
      <c r="B83" s="84"/>
      <c r="C83" s="96"/>
      <c r="D83" s="29" t="s">
        <v>29</v>
      </c>
      <c r="E83" s="23">
        <f t="shared" si="18"/>
        <v>0</v>
      </c>
      <c r="F83" s="23">
        <v>0</v>
      </c>
      <c r="G83" s="23">
        <v>0</v>
      </c>
      <c r="H83" s="23">
        <v>0</v>
      </c>
      <c r="I83" s="43">
        <v>0</v>
      </c>
      <c r="J83" s="43">
        <v>0</v>
      </c>
      <c r="K83" s="40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</row>
    <row r="84" spans="1:19" s="28" customFormat="1" x14ac:dyDescent="0.25">
      <c r="A84" s="97"/>
      <c r="B84" s="62" t="s">
        <v>12</v>
      </c>
      <c r="C84" s="94"/>
      <c r="D84" s="32" t="s">
        <v>30</v>
      </c>
      <c r="E84" s="33">
        <f t="shared" si="18"/>
        <v>2331500</v>
      </c>
      <c r="F84" s="33">
        <f t="shared" ref="F84:Q88" si="19">F79</f>
        <v>272200</v>
      </c>
      <c r="G84" s="33">
        <f t="shared" si="19"/>
        <v>451800</v>
      </c>
      <c r="H84" s="33">
        <f t="shared" si="19"/>
        <v>450100</v>
      </c>
      <c r="I84" s="33">
        <f t="shared" si="19"/>
        <v>253800</v>
      </c>
      <c r="J84" s="33">
        <f t="shared" si="19"/>
        <v>451800</v>
      </c>
      <c r="K84" s="33">
        <f t="shared" si="19"/>
        <v>451800</v>
      </c>
      <c r="L84" s="33">
        <f t="shared" si="19"/>
        <v>0</v>
      </c>
      <c r="M84" s="33">
        <f t="shared" si="19"/>
        <v>0</v>
      </c>
      <c r="N84" s="33">
        <f t="shared" si="19"/>
        <v>0</v>
      </c>
      <c r="O84" s="33">
        <f t="shared" si="19"/>
        <v>0</v>
      </c>
      <c r="P84" s="33">
        <f t="shared" si="19"/>
        <v>0</v>
      </c>
      <c r="Q84" s="33">
        <f t="shared" si="19"/>
        <v>0</v>
      </c>
    </row>
    <row r="85" spans="1:19" s="28" customFormat="1" x14ac:dyDescent="0.25">
      <c r="A85" s="98"/>
      <c r="B85" s="63"/>
      <c r="C85" s="95"/>
      <c r="D85" s="32" t="s">
        <v>2</v>
      </c>
      <c r="E85" s="33">
        <v>0</v>
      </c>
      <c r="F85" s="33">
        <f t="shared" si="19"/>
        <v>0</v>
      </c>
      <c r="G85" s="33">
        <f t="shared" si="19"/>
        <v>0</v>
      </c>
      <c r="H85" s="33">
        <f t="shared" si="19"/>
        <v>0</v>
      </c>
      <c r="I85" s="33">
        <f t="shared" si="19"/>
        <v>0</v>
      </c>
      <c r="J85" s="33">
        <f t="shared" si="19"/>
        <v>0</v>
      </c>
      <c r="K85" s="33">
        <f t="shared" si="19"/>
        <v>0</v>
      </c>
      <c r="L85" s="33">
        <f t="shared" si="19"/>
        <v>0</v>
      </c>
      <c r="M85" s="33">
        <f t="shared" si="19"/>
        <v>0</v>
      </c>
      <c r="N85" s="33">
        <f t="shared" si="19"/>
        <v>0</v>
      </c>
      <c r="O85" s="33">
        <f t="shared" si="19"/>
        <v>0</v>
      </c>
      <c r="P85" s="33">
        <f t="shared" si="19"/>
        <v>0</v>
      </c>
      <c r="Q85" s="33">
        <f t="shared" si="19"/>
        <v>0</v>
      </c>
    </row>
    <row r="86" spans="1:19" s="28" customFormat="1" ht="30.75" customHeight="1" x14ac:dyDescent="0.25">
      <c r="A86" s="98"/>
      <c r="B86" s="63"/>
      <c r="C86" s="95"/>
      <c r="D86" s="29" t="s">
        <v>28</v>
      </c>
      <c r="E86" s="23">
        <f>SUM(F86:Q86)</f>
        <v>2331500</v>
      </c>
      <c r="F86" s="23">
        <f t="shared" si="19"/>
        <v>272200</v>
      </c>
      <c r="G86" s="23">
        <f t="shared" si="19"/>
        <v>451800</v>
      </c>
      <c r="H86" s="23">
        <f t="shared" si="19"/>
        <v>450100</v>
      </c>
      <c r="I86" s="43">
        <f t="shared" si="19"/>
        <v>253800</v>
      </c>
      <c r="J86" s="43">
        <f t="shared" si="19"/>
        <v>451800</v>
      </c>
      <c r="K86" s="40">
        <f t="shared" si="19"/>
        <v>451800</v>
      </c>
      <c r="L86" s="23">
        <f t="shared" si="19"/>
        <v>0</v>
      </c>
      <c r="M86" s="23">
        <f t="shared" si="19"/>
        <v>0</v>
      </c>
      <c r="N86" s="23">
        <f t="shared" si="19"/>
        <v>0</v>
      </c>
      <c r="O86" s="23">
        <f t="shared" si="19"/>
        <v>0</v>
      </c>
      <c r="P86" s="23">
        <f t="shared" si="19"/>
        <v>0</v>
      </c>
      <c r="Q86" s="23">
        <f t="shared" si="19"/>
        <v>0</v>
      </c>
    </row>
    <row r="87" spans="1:19" s="28" customFormat="1" ht="18" customHeight="1" x14ac:dyDescent="0.25">
      <c r="A87" s="98"/>
      <c r="B87" s="63"/>
      <c r="C87" s="95"/>
      <c r="D87" s="29" t="s">
        <v>3</v>
      </c>
      <c r="E87" s="23">
        <f t="shared" si="18"/>
        <v>0</v>
      </c>
      <c r="F87" s="23">
        <f t="shared" si="19"/>
        <v>0</v>
      </c>
      <c r="G87" s="23">
        <f t="shared" si="19"/>
        <v>0</v>
      </c>
      <c r="H87" s="23">
        <f t="shared" si="19"/>
        <v>0</v>
      </c>
      <c r="I87" s="43">
        <f t="shared" si="19"/>
        <v>0</v>
      </c>
      <c r="J87" s="43">
        <f t="shared" si="19"/>
        <v>0</v>
      </c>
      <c r="K87" s="40">
        <f t="shared" si="19"/>
        <v>0</v>
      </c>
      <c r="L87" s="23">
        <f t="shared" si="19"/>
        <v>0</v>
      </c>
      <c r="M87" s="23">
        <f t="shared" si="19"/>
        <v>0</v>
      </c>
      <c r="N87" s="23">
        <f t="shared" si="19"/>
        <v>0</v>
      </c>
      <c r="O87" s="23">
        <f t="shared" si="19"/>
        <v>0</v>
      </c>
      <c r="P87" s="23">
        <f t="shared" si="19"/>
        <v>0</v>
      </c>
      <c r="Q87" s="23">
        <f t="shared" si="19"/>
        <v>0</v>
      </c>
    </row>
    <row r="88" spans="1:19" s="28" customFormat="1" ht="30.75" customHeight="1" x14ac:dyDescent="0.25">
      <c r="A88" s="99"/>
      <c r="B88" s="64"/>
      <c r="C88" s="96"/>
      <c r="D88" s="29" t="s">
        <v>29</v>
      </c>
      <c r="E88" s="23">
        <f t="shared" si="18"/>
        <v>0</v>
      </c>
      <c r="F88" s="23">
        <f t="shared" si="19"/>
        <v>0</v>
      </c>
      <c r="G88" s="23">
        <f t="shared" si="19"/>
        <v>0</v>
      </c>
      <c r="H88" s="23">
        <f t="shared" si="19"/>
        <v>0</v>
      </c>
      <c r="I88" s="43">
        <f t="shared" si="19"/>
        <v>0</v>
      </c>
      <c r="J88" s="43">
        <f t="shared" si="19"/>
        <v>0</v>
      </c>
      <c r="K88" s="40">
        <f t="shared" si="19"/>
        <v>0</v>
      </c>
      <c r="L88" s="23">
        <f t="shared" si="19"/>
        <v>0</v>
      </c>
      <c r="M88" s="23">
        <f t="shared" si="19"/>
        <v>0</v>
      </c>
      <c r="N88" s="23">
        <f t="shared" si="19"/>
        <v>0</v>
      </c>
      <c r="O88" s="23">
        <f t="shared" si="19"/>
        <v>0</v>
      </c>
      <c r="P88" s="23">
        <f t="shared" si="19"/>
        <v>0</v>
      </c>
      <c r="Q88" s="23">
        <f t="shared" si="19"/>
        <v>0</v>
      </c>
    </row>
    <row r="89" spans="1:19" s="28" customFormat="1" ht="15" customHeight="1" x14ac:dyDescent="0.25">
      <c r="A89" s="97"/>
      <c r="B89" s="105" t="s">
        <v>66</v>
      </c>
      <c r="C89" s="106"/>
      <c r="D89" s="32" t="s">
        <v>30</v>
      </c>
      <c r="E89" s="41">
        <f>SUM(E90:E93)</f>
        <v>51839996.420000002</v>
      </c>
      <c r="F89" s="41">
        <f t="shared" ref="F89:Q89" si="20">F91+F92+F93+F90</f>
        <v>2565051.4300000002</v>
      </c>
      <c r="G89" s="41">
        <f t="shared" si="20"/>
        <v>4726526.4000000004</v>
      </c>
      <c r="H89" s="41">
        <f>H91+H92+H93+H90</f>
        <v>3851129.15</v>
      </c>
      <c r="I89" s="41">
        <f t="shared" si="20"/>
        <v>5102409.4400000004</v>
      </c>
      <c r="J89" s="41">
        <f t="shared" ref="J89:K89" si="21">J91+J92+J93+J90</f>
        <v>2822450</v>
      </c>
      <c r="K89" s="41">
        <f t="shared" si="21"/>
        <v>2772430</v>
      </c>
      <c r="L89" s="41">
        <f t="shared" si="20"/>
        <v>0</v>
      </c>
      <c r="M89" s="41">
        <f t="shared" si="20"/>
        <v>0</v>
      </c>
      <c r="N89" s="41">
        <f t="shared" si="20"/>
        <v>0</v>
      </c>
      <c r="O89" s="41">
        <f>SUM(O90:O93)</f>
        <v>30000000</v>
      </c>
      <c r="P89" s="41">
        <f t="shared" si="20"/>
        <v>0</v>
      </c>
      <c r="Q89" s="41">
        <f t="shared" si="20"/>
        <v>0</v>
      </c>
    </row>
    <row r="90" spans="1:19" s="28" customFormat="1" ht="15" customHeight="1" x14ac:dyDescent="0.25">
      <c r="A90" s="98"/>
      <c r="B90" s="107"/>
      <c r="C90" s="108"/>
      <c r="D90" s="32" t="s">
        <v>2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1">
        <v>0</v>
      </c>
      <c r="L90" s="41">
        <v>0</v>
      </c>
      <c r="M90" s="41">
        <v>0</v>
      </c>
      <c r="N90" s="41">
        <v>0</v>
      </c>
      <c r="O90" s="41">
        <v>0</v>
      </c>
      <c r="P90" s="41">
        <v>0</v>
      </c>
      <c r="Q90" s="41">
        <v>0</v>
      </c>
    </row>
    <row r="91" spans="1:19" s="28" customFormat="1" ht="28.5" customHeight="1" x14ac:dyDescent="0.25">
      <c r="A91" s="98"/>
      <c r="B91" s="107"/>
      <c r="C91" s="108"/>
      <c r="D91" s="29" t="s">
        <v>28</v>
      </c>
      <c r="E91" s="26">
        <f>SUM(F91:Q91)</f>
        <v>2754800</v>
      </c>
      <c r="F91" s="26">
        <f>F86+F75+F58+F22</f>
        <v>344000</v>
      </c>
      <c r="G91" s="26">
        <f t="shared" ref="G91:I91" si="22">G86+G75+G58+G22</f>
        <v>526400</v>
      </c>
      <c r="H91" s="26">
        <f t="shared" si="22"/>
        <v>524700</v>
      </c>
      <c r="I91" s="26">
        <f t="shared" si="22"/>
        <v>321700</v>
      </c>
      <c r="J91" s="26">
        <f t="shared" ref="J91:K91" si="23">J86+J75+J58+J22</f>
        <v>519000</v>
      </c>
      <c r="K91" s="26">
        <f t="shared" si="23"/>
        <v>519000</v>
      </c>
      <c r="L91" s="26">
        <f t="shared" ref="F91:Q93" si="24">L23+L59+L75+L86</f>
        <v>0</v>
      </c>
      <c r="M91" s="26">
        <f t="shared" si="24"/>
        <v>0</v>
      </c>
      <c r="N91" s="26">
        <f t="shared" si="24"/>
        <v>0</v>
      </c>
      <c r="O91" s="26">
        <f t="shared" si="24"/>
        <v>0</v>
      </c>
      <c r="P91" s="26">
        <f t="shared" si="24"/>
        <v>0</v>
      </c>
      <c r="Q91" s="26">
        <f t="shared" si="24"/>
        <v>0</v>
      </c>
    </row>
    <row r="92" spans="1:19" s="28" customFormat="1" ht="16.5" customHeight="1" x14ac:dyDescent="0.25">
      <c r="A92" s="98"/>
      <c r="B92" s="107"/>
      <c r="C92" s="108"/>
      <c r="D92" s="29" t="s">
        <v>3</v>
      </c>
      <c r="E92" s="26">
        <f>SUM(F92:Q92)</f>
        <v>19085196.420000002</v>
      </c>
      <c r="F92" s="26">
        <f>F87+F76+F59+F23</f>
        <v>2221051.4300000002</v>
      </c>
      <c r="G92" s="26">
        <f>G87+G76+G59+G23</f>
        <v>4200126.4000000004</v>
      </c>
      <c r="H92" s="26">
        <f t="shared" ref="H92:I92" si="25">H87+H76+H59+H23</f>
        <v>3326429.15</v>
      </c>
      <c r="I92" s="26">
        <f t="shared" si="25"/>
        <v>4780709.4400000004</v>
      </c>
      <c r="J92" s="26">
        <f t="shared" ref="J92:K92" si="26">J87+J76+J59+J23</f>
        <v>2303450</v>
      </c>
      <c r="K92" s="26">
        <f t="shared" si="26"/>
        <v>2253430</v>
      </c>
      <c r="L92" s="26">
        <f t="shared" si="24"/>
        <v>0</v>
      </c>
      <c r="M92" s="26">
        <f t="shared" si="24"/>
        <v>0</v>
      </c>
      <c r="N92" s="26">
        <f t="shared" si="24"/>
        <v>0</v>
      </c>
      <c r="O92" s="26">
        <v>0</v>
      </c>
      <c r="P92" s="26">
        <f t="shared" si="24"/>
        <v>0</v>
      </c>
      <c r="Q92" s="26">
        <f t="shared" si="24"/>
        <v>0</v>
      </c>
      <c r="S92" s="30"/>
    </row>
    <row r="93" spans="1:19" s="28" customFormat="1" ht="33" customHeight="1" x14ac:dyDescent="0.25">
      <c r="A93" s="99"/>
      <c r="B93" s="109"/>
      <c r="C93" s="110"/>
      <c r="D93" s="29" t="s">
        <v>29</v>
      </c>
      <c r="E93" s="26">
        <f>SUM(F93:Q93)</f>
        <v>30000000</v>
      </c>
      <c r="F93" s="26">
        <f t="shared" si="24"/>
        <v>0</v>
      </c>
      <c r="G93" s="26">
        <f t="shared" si="24"/>
        <v>0</v>
      </c>
      <c r="H93" s="26">
        <f t="shared" si="24"/>
        <v>0</v>
      </c>
      <c r="I93" s="26">
        <f t="shared" si="24"/>
        <v>0</v>
      </c>
      <c r="J93" s="26">
        <f t="shared" si="24"/>
        <v>0</v>
      </c>
      <c r="K93" s="26">
        <f t="shared" si="24"/>
        <v>0</v>
      </c>
      <c r="L93" s="26">
        <f t="shared" si="24"/>
        <v>0</v>
      </c>
      <c r="M93" s="26">
        <f t="shared" si="24"/>
        <v>0</v>
      </c>
      <c r="N93" s="26">
        <f t="shared" si="24"/>
        <v>0</v>
      </c>
      <c r="O93" s="26">
        <v>30000000</v>
      </c>
      <c r="P93" s="26">
        <f t="shared" si="24"/>
        <v>0</v>
      </c>
      <c r="Q93" s="26">
        <f t="shared" si="24"/>
        <v>0</v>
      </c>
    </row>
    <row r="94" spans="1:19" s="28" customFormat="1" x14ac:dyDescent="0.25">
      <c r="A94" s="97"/>
      <c r="B94" s="82" t="s">
        <v>59</v>
      </c>
      <c r="C94" s="94" t="s">
        <v>6</v>
      </c>
      <c r="D94" s="32" t="s">
        <v>30</v>
      </c>
      <c r="E94" s="33">
        <v>30000000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30000000</v>
      </c>
      <c r="P94" s="33">
        <v>0</v>
      </c>
      <c r="Q94" s="33">
        <v>0</v>
      </c>
    </row>
    <row r="95" spans="1:19" s="28" customFormat="1" x14ac:dyDescent="0.25">
      <c r="A95" s="98"/>
      <c r="B95" s="83"/>
      <c r="C95" s="95"/>
      <c r="D95" s="32" t="s">
        <v>2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</row>
    <row r="96" spans="1:19" s="28" customFormat="1" ht="30.75" customHeight="1" x14ac:dyDescent="0.25">
      <c r="A96" s="98"/>
      <c r="B96" s="83"/>
      <c r="C96" s="95"/>
      <c r="D96" s="29" t="s">
        <v>28</v>
      </c>
      <c r="E96" s="23">
        <v>0</v>
      </c>
      <c r="F96" s="23">
        <v>0</v>
      </c>
      <c r="G96" s="23">
        <v>0</v>
      </c>
      <c r="H96" s="23">
        <v>0</v>
      </c>
      <c r="I96" s="43">
        <v>0</v>
      </c>
      <c r="J96" s="43">
        <v>0</v>
      </c>
      <c r="K96" s="40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</row>
    <row r="97" spans="1:19" s="28" customFormat="1" ht="16.5" customHeight="1" x14ac:dyDescent="0.25">
      <c r="A97" s="98"/>
      <c r="B97" s="83"/>
      <c r="C97" s="95"/>
      <c r="D97" s="29" t="s">
        <v>3</v>
      </c>
      <c r="E97" s="23">
        <v>0</v>
      </c>
      <c r="F97" s="23">
        <v>0</v>
      </c>
      <c r="G97" s="23">
        <v>0</v>
      </c>
      <c r="H97" s="23">
        <v>0</v>
      </c>
      <c r="I97" s="43">
        <v>0</v>
      </c>
      <c r="J97" s="43">
        <v>0</v>
      </c>
      <c r="K97" s="40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S97" s="30"/>
    </row>
    <row r="98" spans="1:19" s="28" customFormat="1" ht="30.75" customHeight="1" x14ac:dyDescent="0.25">
      <c r="A98" s="99"/>
      <c r="B98" s="84"/>
      <c r="C98" s="96"/>
      <c r="D98" s="29" t="s">
        <v>29</v>
      </c>
      <c r="E98" s="23">
        <v>30000000</v>
      </c>
      <c r="F98" s="23">
        <v>0</v>
      </c>
      <c r="G98" s="23">
        <v>0</v>
      </c>
      <c r="H98" s="23">
        <v>0</v>
      </c>
      <c r="I98" s="43">
        <v>0</v>
      </c>
      <c r="J98" s="43">
        <v>0</v>
      </c>
      <c r="K98" s="40">
        <v>0</v>
      </c>
      <c r="L98" s="23">
        <v>0</v>
      </c>
      <c r="M98" s="23">
        <v>0</v>
      </c>
      <c r="N98" s="23">
        <v>0</v>
      </c>
      <c r="O98" s="23">
        <v>30000000</v>
      </c>
      <c r="P98" s="23">
        <v>0</v>
      </c>
      <c r="Q98" s="23">
        <v>0</v>
      </c>
    </row>
    <row r="99" spans="1:19" s="28" customFormat="1" ht="17.25" customHeight="1" x14ac:dyDescent="0.25">
      <c r="A99" s="97"/>
      <c r="B99" s="104" t="s">
        <v>67</v>
      </c>
      <c r="C99" s="94"/>
      <c r="D99" s="32" t="s">
        <v>30</v>
      </c>
      <c r="E99" s="33">
        <f>SUM(E100:E103)</f>
        <v>21839996.420000002</v>
      </c>
      <c r="F99" s="33">
        <f t="shared" ref="F99:G99" si="27">SUM(F100:F103)</f>
        <v>2565051.4300000002</v>
      </c>
      <c r="G99" s="33">
        <f t="shared" si="27"/>
        <v>4726526.4000000004</v>
      </c>
      <c r="H99" s="33">
        <f>SUM(H100:H103)</f>
        <v>3851129.15</v>
      </c>
      <c r="I99" s="33">
        <f>SUM(I100:I103)</f>
        <v>5102409.4400000004</v>
      </c>
      <c r="J99" s="33">
        <f t="shared" ref="J99:K99" si="28">SUM(J100:J103)</f>
        <v>2822450</v>
      </c>
      <c r="K99" s="33">
        <f t="shared" si="28"/>
        <v>2772430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</row>
    <row r="100" spans="1:19" s="28" customFormat="1" ht="17.25" customHeight="1" x14ac:dyDescent="0.25">
      <c r="A100" s="98"/>
      <c r="B100" s="104"/>
      <c r="C100" s="95"/>
      <c r="D100" s="32" t="s">
        <v>2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</row>
    <row r="101" spans="1:19" s="28" customFormat="1" ht="30.75" customHeight="1" x14ac:dyDescent="0.25">
      <c r="A101" s="98"/>
      <c r="B101" s="104"/>
      <c r="C101" s="95"/>
      <c r="D101" s="29" t="s">
        <v>28</v>
      </c>
      <c r="E101" s="23">
        <f>SUM(F101:Q101)</f>
        <v>2754800</v>
      </c>
      <c r="F101" s="23">
        <f t="shared" ref="F101:G101" si="29">F91</f>
        <v>344000</v>
      </c>
      <c r="G101" s="23">
        <f t="shared" si="29"/>
        <v>526400</v>
      </c>
      <c r="H101" s="23">
        <f>H91</f>
        <v>524700</v>
      </c>
      <c r="I101" s="43">
        <f>I91</f>
        <v>321700</v>
      </c>
      <c r="J101" s="43">
        <f t="shared" ref="J101:K101" si="30">J91</f>
        <v>519000</v>
      </c>
      <c r="K101" s="40">
        <f t="shared" si="30"/>
        <v>519000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</row>
    <row r="102" spans="1:19" s="28" customFormat="1" ht="16.5" customHeight="1" x14ac:dyDescent="0.25">
      <c r="A102" s="98"/>
      <c r="B102" s="104"/>
      <c r="C102" s="95"/>
      <c r="D102" s="29" t="s">
        <v>3</v>
      </c>
      <c r="E102" s="23">
        <f>SUM(F102:Q102)</f>
        <v>19085196.420000002</v>
      </c>
      <c r="F102" s="23">
        <f t="shared" ref="F102:G102" si="31">F92</f>
        <v>2221051.4300000002</v>
      </c>
      <c r="G102" s="23">
        <f t="shared" si="31"/>
        <v>4200126.4000000004</v>
      </c>
      <c r="H102" s="23">
        <f>H92</f>
        <v>3326429.15</v>
      </c>
      <c r="I102" s="43">
        <f>I92</f>
        <v>4780709.4400000004</v>
      </c>
      <c r="J102" s="43">
        <f t="shared" ref="J102:K102" si="32">J92</f>
        <v>2303450</v>
      </c>
      <c r="K102" s="40">
        <f t="shared" si="32"/>
        <v>2253430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</row>
    <row r="103" spans="1:19" s="28" customFormat="1" ht="30.75" customHeight="1" x14ac:dyDescent="0.25">
      <c r="A103" s="99"/>
      <c r="B103" s="104"/>
      <c r="C103" s="96"/>
      <c r="D103" s="29" t="s">
        <v>29</v>
      </c>
      <c r="E103" s="23">
        <v>0</v>
      </c>
      <c r="F103" s="23">
        <v>0</v>
      </c>
      <c r="G103" s="23">
        <v>0</v>
      </c>
      <c r="H103" s="23">
        <v>0</v>
      </c>
      <c r="I103" s="43">
        <v>0</v>
      </c>
      <c r="J103" s="43">
        <v>0</v>
      </c>
      <c r="K103" s="40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</row>
    <row r="104" spans="1:19" s="28" customFormat="1" ht="18" customHeight="1" x14ac:dyDescent="0.25">
      <c r="A104" s="34"/>
      <c r="B104" s="35" t="s">
        <v>19</v>
      </c>
      <c r="C104" s="36"/>
      <c r="D104" s="37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9"/>
    </row>
    <row r="105" spans="1:19" s="28" customFormat="1" ht="16.5" customHeight="1" x14ac:dyDescent="0.25">
      <c r="A105" s="69"/>
      <c r="B105" s="66" t="s">
        <v>60</v>
      </c>
      <c r="C105" s="48"/>
      <c r="D105" s="32" t="s">
        <v>30</v>
      </c>
      <c r="E105" s="22">
        <f>SUM(E106:E109)</f>
        <v>37379454.740000002</v>
      </c>
      <c r="F105" s="22">
        <f>F107+F108</f>
        <v>972523.15000000014</v>
      </c>
      <c r="G105" s="22">
        <f>G107+G108</f>
        <v>2164921.4000000004</v>
      </c>
      <c r="H105" s="22">
        <f>SUM(H106:H109)</f>
        <v>1514369.4499999997</v>
      </c>
      <c r="I105" s="22">
        <f t="shared" ref="I105" si="33">SUM(I106:I109)</f>
        <v>1483313.7000000002</v>
      </c>
      <c r="J105" s="22">
        <f t="shared" ref="J105:K105" si="34">SUM(J106:J109)</f>
        <v>622163.52</v>
      </c>
      <c r="K105" s="22">
        <f t="shared" si="34"/>
        <v>622163.52</v>
      </c>
      <c r="L105" s="22">
        <v>0</v>
      </c>
      <c r="M105" s="22">
        <v>0</v>
      </c>
      <c r="N105" s="22">
        <v>0</v>
      </c>
      <c r="O105" s="22">
        <f>O106+O107+O108+O109</f>
        <v>30000000</v>
      </c>
      <c r="P105" s="22">
        <v>0</v>
      </c>
      <c r="Q105" s="22">
        <v>0</v>
      </c>
    </row>
    <row r="106" spans="1:19" s="28" customFormat="1" ht="16.5" customHeight="1" x14ac:dyDescent="0.25">
      <c r="A106" s="70"/>
      <c r="B106" s="67"/>
      <c r="C106" s="49"/>
      <c r="D106" s="32" t="s">
        <v>2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</row>
    <row r="107" spans="1:19" s="28" customFormat="1" ht="30.75" customHeight="1" x14ac:dyDescent="0.25">
      <c r="A107" s="70"/>
      <c r="B107" s="67"/>
      <c r="C107" s="49"/>
      <c r="D107" s="29" t="s">
        <v>28</v>
      </c>
      <c r="E107" s="23">
        <f>SUM(F107:O107)</f>
        <v>2754800</v>
      </c>
      <c r="F107" s="23">
        <f>F91</f>
        <v>344000</v>
      </c>
      <c r="G107" s="23">
        <f t="shared" ref="G107:I107" si="35">G91</f>
        <v>526400</v>
      </c>
      <c r="H107" s="23">
        <f t="shared" si="35"/>
        <v>524700</v>
      </c>
      <c r="I107" s="43">
        <f t="shared" si="35"/>
        <v>321700</v>
      </c>
      <c r="J107" s="43">
        <f t="shared" ref="J107:K107" si="36">J91</f>
        <v>519000</v>
      </c>
      <c r="K107" s="40">
        <f t="shared" si="36"/>
        <v>519000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</row>
    <row r="108" spans="1:19" s="28" customFormat="1" ht="18" customHeight="1" x14ac:dyDescent="0.25">
      <c r="A108" s="70"/>
      <c r="B108" s="67"/>
      <c r="C108" s="49"/>
      <c r="D108" s="29" t="s">
        <v>3</v>
      </c>
      <c r="E108" s="23">
        <f>SUM(F108:O108)</f>
        <v>4624654.74</v>
      </c>
      <c r="F108" s="23">
        <f>F92-F133</f>
        <v>628523.15000000014</v>
      </c>
      <c r="G108" s="23">
        <f>G92-G133</f>
        <v>1638521.4000000004</v>
      </c>
      <c r="H108" s="23">
        <f>H92-H133</f>
        <v>989669.44999999972</v>
      </c>
      <c r="I108" s="43">
        <f>I92-I133</f>
        <v>1161613.7000000002</v>
      </c>
      <c r="J108" s="43">
        <v>103163.52</v>
      </c>
      <c r="K108" s="42">
        <v>103163.52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S108" s="30"/>
    </row>
    <row r="109" spans="1:19" s="28" customFormat="1" ht="30.75" customHeight="1" x14ac:dyDescent="0.25">
      <c r="A109" s="71"/>
      <c r="B109" s="68"/>
      <c r="C109" s="50"/>
      <c r="D109" s="29" t="s">
        <v>29</v>
      </c>
      <c r="E109" s="23">
        <v>30000000</v>
      </c>
      <c r="F109" s="23">
        <v>0</v>
      </c>
      <c r="G109" s="23">
        <v>0</v>
      </c>
      <c r="H109" s="23">
        <v>0</v>
      </c>
      <c r="I109" s="43">
        <v>0</v>
      </c>
      <c r="J109" s="43">
        <v>0</v>
      </c>
      <c r="K109" s="40">
        <v>0</v>
      </c>
      <c r="L109" s="23">
        <v>0</v>
      </c>
      <c r="M109" s="23">
        <v>0</v>
      </c>
      <c r="N109" s="23">
        <v>0</v>
      </c>
      <c r="O109" s="23">
        <v>30000000</v>
      </c>
      <c r="P109" s="23">
        <v>0</v>
      </c>
      <c r="Q109" s="23">
        <v>0</v>
      </c>
      <c r="S109" s="30"/>
    </row>
    <row r="110" spans="1:19" s="28" customFormat="1" ht="15.75" customHeight="1" x14ac:dyDescent="0.25">
      <c r="A110" s="69"/>
      <c r="B110" s="82" t="s">
        <v>61</v>
      </c>
      <c r="C110" s="48"/>
      <c r="D110" s="32" t="s">
        <v>30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S110" s="30"/>
    </row>
    <row r="111" spans="1:19" s="28" customFormat="1" ht="15.75" customHeight="1" x14ac:dyDescent="0.25">
      <c r="A111" s="70"/>
      <c r="B111" s="83"/>
      <c r="C111" s="49"/>
      <c r="D111" s="32" t="s">
        <v>2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S111" s="30"/>
    </row>
    <row r="112" spans="1:19" s="28" customFormat="1" ht="30.75" customHeight="1" x14ac:dyDescent="0.25">
      <c r="A112" s="70"/>
      <c r="B112" s="83"/>
      <c r="C112" s="49"/>
      <c r="D112" s="29" t="s">
        <v>28</v>
      </c>
      <c r="E112" s="23">
        <v>0</v>
      </c>
      <c r="F112" s="23">
        <v>0</v>
      </c>
      <c r="G112" s="23">
        <v>0</v>
      </c>
      <c r="H112" s="23">
        <v>0</v>
      </c>
      <c r="I112" s="43">
        <v>0</v>
      </c>
      <c r="J112" s="43">
        <v>0</v>
      </c>
      <c r="K112" s="40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S112" s="30"/>
    </row>
    <row r="113" spans="1:25" s="28" customFormat="1" ht="17.25" customHeight="1" x14ac:dyDescent="0.25">
      <c r="A113" s="70"/>
      <c r="B113" s="83"/>
      <c r="C113" s="49"/>
      <c r="D113" s="29" t="s">
        <v>3</v>
      </c>
      <c r="E113" s="23">
        <v>0</v>
      </c>
      <c r="F113" s="23">
        <v>0</v>
      </c>
      <c r="G113" s="23">
        <v>0</v>
      </c>
      <c r="H113" s="23">
        <v>0</v>
      </c>
      <c r="I113" s="43">
        <v>0</v>
      </c>
      <c r="J113" s="43">
        <v>0</v>
      </c>
      <c r="K113" s="40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S113" s="30"/>
    </row>
    <row r="114" spans="1:25" s="28" customFormat="1" ht="30.75" customHeight="1" x14ac:dyDescent="0.25">
      <c r="A114" s="71"/>
      <c r="B114" s="84"/>
      <c r="C114" s="50"/>
      <c r="D114" s="29" t="s">
        <v>29</v>
      </c>
      <c r="E114" s="23">
        <v>0</v>
      </c>
      <c r="F114" s="23">
        <v>0</v>
      </c>
      <c r="G114" s="23">
        <v>0</v>
      </c>
      <c r="H114" s="23">
        <v>0</v>
      </c>
      <c r="I114" s="43">
        <v>0</v>
      </c>
      <c r="J114" s="43">
        <v>0</v>
      </c>
      <c r="K114" s="40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S114" s="30"/>
    </row>
    <row r="115" spans="1:25" s="28" customFormat="1" ht="16.5" customHeight="1" x14ac:dyDescent="0.25">
      <c r="A115" s="69"/>
      <c r="B115" s="82" t="s">
        <v>62</v>
      </c>
      <c r="C115" s="48"/>
      <c r="D115" s="32" t="s">
        <v>30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T115" s="30"/>
    </row>
    <row r="116" spans="1:25" s="28" customFormat="1" ht="16.5" customHeight="1" x14ac:dyDescent="0.25">
      <c r="A116" s="70"/>
      <c r="B116" s="83"/>
      <c r="C116" s="49"/>
      <c r="D116" s="32" t="s">
        <v>2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T116" s="30"/>
    </row>
    <row r="117" spans="1:25" s="28" customFormat="1" ht="30.75" customHeight="1" x14ac:dyDescent="0.25">
      <c r="A117" s="70"/>
      <c r="B117" s="83"/>
      <c r="C117" s="49"/>
      <c r="D117" s="29" t="s">
        <v>28</v>
      </c>
      <c r="E117" s="23">
        <v>0</v>
      </c>
      <c r="F117" s="23">
        <v>0</v>
      </c>
      <c r="G117" s="23">
        <v>0</v>
      </c>
      <c r="H117" s="23">
        <v>0</v>
      </c>
      <c r="I117" s="43">
        <v>0</v>
      </c>
      <c r="J117" s="43">
        <v>0</v>
      </c>
      <c r="K117" s="40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T117" s="30"/>
    </row>
    <row r="118" spans="1:25" s="28" customFormat="1" ht="18" customHeight="1" x14ac:dyDescent="0.25">
      <c r="A118" s="70"/>
      <c r="B118" s="83"/>
      <c r="C118" s="49"/>
      <c r="D118" s="29" t="s">
        <v>3</v>
      </c>
      <c r="E118" s="23">
        <v>0</v>
      </c>
      <c r="F118" s="23">
        <v>0</v>
      </c>
      <c r="G118" s="23">
        <v>0</v>
      </c>
      <c r="H118" s="23">
        <v>0</v>
      </c>
      <c r="I118" s="43">
        <v>0</v>
      </c>
      <c r="J118" s="43">
        <v>0</v>
      </c>
      <c r="K118" s="40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</row>
    <row r="119" spans="1:25" s="28" customFormat="1" ht="30.75" customHeight="1" x14ac:dyDescent="0.25">
      <c r="A119" s="71"/>
      <c r="B119" s="83"/>
      <c r="C119" s="50"/>
      <c r="D119" s="29" t="s">
        <v>29</v>
      </c>
      <c r="E119" s="23">
        <v>0</v>
      </c>
      <c r="F119" s="23">
        <v>0</v>
      </c>
      <c r="G119" s="23">
        <v>0</v>
      </c>
      <c r="H119" s="23">
        <v>0</v>
      </c>
      <c r="I119" s="43">
        <v>0</v>
      </c>
      <c r="J119" s="43">
        <v>0</v>
      </c>
      <c r="K119" s="40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S119" s="30"/>
    </row>
    <row r="120" spans="1:25" s="28" customFormat="1" ht="18" customHeight="1" x14ac:dyDescent="0.25">
      <c r="A120" s="69"/>
      <c r="B120" s="82" t="s">
        <v>63</v>
      </c>
      <c r="C120" s="48"/>
      <c r="D120" s="32" t="s">
        <v>30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W120" s="30"/>
    </row>
    <row r="121" spans="1:25" s="28" customFormat="1" ht="18" customHeight="1" x14ac:dyDescent="0.25">
      <c r="A121" s="70"/>
      <c r="B121" s="83"/>
      <c r="C121" s="49"/>
      <c r="D121" s="32" t="s">
        <v>2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W121" s="30"/>
    </row>
    <row r="122" spans="1:25" s="28" customFormat="1" ht="30.75" customHeight="1" x14ac:dyDescent="0.25">
      <c r="A122" s="70"/>
      <c r="B122" s="83"/>
      <c r="C122" s="49"/>
      <c r="D122" s="29" t="s">
        <v>28</v>
      </c>
      <c r="E122" s="23">
        <v>0</v>
      </c>
      <c r="F122" s="23">
        <v>0</v>
      </c>
      <c r="G122" s="23">
        <v>0</v>
      </c>
      <c r="H122" s="23">
        <v>0</v>
      </c>
      <c r="I122" s="43">
        <v>0</v>
      </c>
      <c r="J122" s="43">
        <v>0</v>
      </c>
      <c r="K122" s="40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</row>
    <row r="123" spans="1:25" s="28" customFormat="1" ht="17.25" customHeight="1" x14ac:dyDescent="0.25">
      <c r="A123" s="70"/>
      <c r="B123" s="83"/>
      <c r="C123" s="49"/>
      <c r="D123" s="29" t="s">
        <v>3</v>
      </c>
      <c r="E123" s="23">
        <v>0</v>
      </c>
      <c r="F123" s="23">
        <v>0</v>
      </c>
      <c r="G123" s="23">
        <v>0</v>
      </c>
      <c r="H123" s="23">
        <v>0</v>
      </c>
      <c r="I123" s="43">
        <v>0</v>
      </c>
      <c r="J123" s="43">
        <v>0</v>
      </c>
      <c r="K123" s="40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</row>
    <row r="124" spans="1:25" s="28" customFormat="1" ht="30.75" customHeight="1" x14ac:dyDescent="0.25">
      <c r="A124" s="71"/>
      <c r="B124" s="84"/>
      <c r="C124" s="50"/>
      <c r="D124" s="29" t="s">
        <v>29</v>
      </c>
      <c r="E124" s="23">
        <v>0</v>
      </c>
      <c r="F124" s="23">
        <v>0</v>
      </c>
      <c r="G124" s="23">
        <v>0</v>
      </c>
      <c r="H124" s="23">
        <v>0</v>
      </c>
      <c r="I124" s="43">
        <v>0</v>
      </c>
      <c r="J124" s="43">
        <v>0</v>
      </c>
      <c r="K124" s="40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</row>
    <row r="125" spans="1:25" s="28" customFormat="1" ht="17.25" customHeight="1" x14ac:dyDescent="0.25">
      <c r="A125" s="97"/>
      <c r="B125" s="82" t="s">
        <v>64</v>
      </c>
      <c r="C125" s="94"/>
      <c r="D125" s="32" t="s">
        <v>30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</row>
    <row r="126" spans="1:25" s="28" customFormat="1" ht="17.25" customHeight="1" x14ac:dyDescent="0.25">
      <c r="A126" s="98"/>
      <c r="B126" s="83"/>
      <c r="C126" s="95"/>
      <c r="D126" s="32" t="s">
        <v>2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</row>
    <row r="127" spans="1:25" s="28" customFormat="1" ht="30.75" customHeight="1" x14ac:dyDescent="0.25">
      <c r="A127" s="98"/>
      <c r="B127" s="83"/>
      <c r="C127" s="95"/>
      <c r="D127" s="29" t="s">
        <v>28</v>
      </c>
      <c r="E127" s="23">
        <v>0</v>
      </c>
      <c r="F127" s="23">
        <v>0</v>
      </c>
      <c r="G127" s="23">
        <v>0</v>
      </c>
      <c r="H127" s="23">
        <v>0</v>
      </c>
      <c r="I127" s="43">
        <v>0</v>
      </c>
      <c r="J127" s="43">
        <v>0</v>
      </c>
      <c r="K127" s="40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T127" s="30"/>
    </row>
    <row r="128" spans="1:25" s="28" customFormat="1" ht="18" customHeight="1" x14ac:dyDescent="0.25">
      <c r="A128" s="98"/>
      <c r="B128" s="83"/>
      <c r="C128" s="95"/>
      <c r="D128" s="29" t="s">
        <v>3</v>
      </c>
      <c r="E128" s="23">
        <v>0</v>
      </c>
      <c r="F128" s="23">
        <v>0</v>
      </c>
      <c r="G128" s="23">
        <v>0</v>
      </c>
      <c r="H128" s="23">
        <v>0</v>
      </c>
      <c r="I128" s="43">
        <v>0</v>
      </c>
      <c r="J128" s="43">
        <v>0</v>
      </c>
      <c r="K128" s="40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30"/>
      <c r="V128" s="30"/>
      <c r="X128" s="30"/>
      <c r="Y128" s="30"/>
    </row>
    <row r="129" spans="1:22" s="28" customFormat="1" ht="30.75" customHeight="1" x14ac:dyDescent="0.25">
      <c r="A129" s="99"/>
      <c r="B129" s="84"/>
      <c r="C129" s="96"/>
      <c r="D129" s="29" t="s">
        <v>29</v>
      </c>
      <c r="E129" s="23">
        <v>0</v>
      </c>
      <c r="F129" s="23">
        <v>0</v>
      </c>
      <c r="G129" s="23">
        <v>0</v>
      </c>
      <c r="H129" s="23">
        <v>0</v>
      </c>
      <c r="I129" s="43">
        <v>0</v>
      </c>
      <c r="J129" s="43">
        <v>0</v>
      </c>
      <c r="K129" s="40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S129" s="30"/>
      <c r="U129" s="30"/>
      <c r="V129" s="30"/>
    </row>
    <row r="130" spans="1:22" s="28" customFormat="1" ht="15" customHeight="1" x14ac:dyDescent="0.25">
      <c r="A130" s="97"/>
      <c r="B130" s="82" t="s">
        <v>65</v>
      </c>
      <c r="C130" s="94"/>
      <c r="D130" s="32" t="s">
        <v>30</v>
      </c>
      <c r="E130" s="23">
        <f>SUM(E131:E134)</f>
        <v>12310275.200000001</v>
      </c>
      <c r="F130" s="23">
        <f>SUM(F131:F134)</f>
        <v>1592528.28</v>
      </c>
      <c r="G130" s="23">
        <f>SUM(G131:G134)</f>
        <v>2561605</v>
      </c>
      <c r="H130" s="23">
        <f>SUM(H131:H134)</f>
        <v>2336759.7000000002</v>
      </c>
      <c r="I130" s="43">
        <f t="shared" ref="I130:K130" si="37">SUM(I131:I134)</f>
        <v>3619095.74</v>
      </c>
      <c r="J130" s="43">
        <f t="shared" si="37"/>
        <v>2200286.48</v>
      </c>
      <c r="K130" s="40">
        <f t="shared" si="37"/>
        <v>2150266.48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S130" s="30"/>
      <c r="U130" s="30"/>
      <c r="V130" s="30"/>
    </row>
    <row r="131" spans="1:22" s="28" customFormat="1" ht="15" customHeight="1" x14ac:dyDescent="0.25">
      <c r="A131" s="98"/>
      <c r="B131" s="83"/>
      <c r="C131" s="95"/>
      <c r="D131" s="32" t="s">
        <v>2</v>
      </c>
      <c r="E131" s="23">
        <v>0</v>
      </c>
      <c r="F131" s="23">
        <v>0</v>
      </c>
      <c r="G131" s="23">
        <v>0</v>
      </c>
      <c r="H131" s="23">
        <v>0</v>
      </c>
      <c r="I131" s="43">
        <v>0</v>
      </c>
      <c r="J131" s="43">
        <v>0</v>
      </c>
      <c r="K131" s="40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S131" s="30"/>
      <c r="U131" s="30"/>
      <c r="V131" s="30"/>
    </row>
    <row r="132" spans="1:22" s="28" customFormat="1" ht="30.75" customHeight="1" x14ac:dyDescent="0.25">
      <c r="A132" s="98"/>
      <c r="B132" s="83"/>
      <c r="C132" s="95"/>
      <c r="D132" s="29" t="s">
        <v>28</v>
      </c>
      <c r="E132" s="23">
        <v>0</v>
      </c>
      <c r="F132" s="23">
        <v>0</v>
      </c>
      <c r="G132" s="23">
        <v>0</v>
      </c>
      <c r="H132" s="23">
        <v>0</v>
      </c>
      <c r="I132" s="43">
        <v>0</v>
      </c>
      <c r="J132" s="43">
        <v>0</v>
      </c>
      <c r="K132" s="40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S132" s="30"/>
      <c r="U132" s="30"/>
      <c r="V132" s="30"/>
    </row>
    <row r="133" spans="1:22" s="28" customFormat="1" x14ac:dyDescent="0.25">
      <c r="A133" s="98"/>
      <c r="B133" s="83"/>
      <c r="C133" s="95"/>
      <c r="D133" s="29" t="s">
        <v>3</v>
      </c>
      <c r="E133" s="23">
        <f>SUM(F133:J133)</f>
        <v>12310275.200000001</v>
      </c>
      <c r="F133" s="23">
        <v>1592528.28</v>
      </c>
      <c r="G133" s="23">
        <v>2561605</v>
      </c>
      <c r="H133" s="23">
        <v>2336759.7000000002</v>
      </c>
      <c r="I133" s="43">
        <f>703953.76+215286.13+73236.44+63230+500000+1450925+164945+8914.23+60105.18+378500</f>
        <v>3619095.74</v>
      </c>
      <c r="J133" s="43">
        <v>2200286.48</v>
      </c>
      <c r="K133" s="40">
        <v>2150266.48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S133" s="30"/>
      <c r="U133" s="30"/>
      <c r="V133" s="30"/>
    </row>
    <row r="134" spans="1:22" s="28" customFormat="1" ht="30.75" customHeight="1" x14ac:dyDescent="0.25">
      <c r="A134" s="99"/>
      <c r="B134" s="84"/>
      <c r="C134" s="96"/>
      <c r="D134" s="29" t="s">
        <v>29</v>
      </c>
      <c r="E134" s="23">
        <v>0</v>
      </c>
      <c r="F134" s="23">
        <v>0</v>
      </c>
      <c r="G134" s="23">
        <v>0</v>
      </c>
      <c r="H134" s="23">
        <v>0</v>
      </c>
      <c r="I134" s="43">
        <v>0</v>
      </c>
      <c r="J134" s="43">
        <v>0</v>
      </c>
      <c r="K134" s="40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S134" s="30"/>
      <c r="U134" s="30"/>
      <c r="V134" s="30"/>
    </row>
    <row r="135" spans="1:22" s="28" customFormat="1" x14ac:dyDescent="0.25"/>
    <row r="141" spans="1:22" x14ac:dyDescent="0.25">
      <c r="F141" s="5"/>
      <c r="H141" s="24"/>
    </row>
    <row r="143" spans="1:22" x14ac:dyDescent="0.25">
      <c r="F143" s="5"/>
    </row>
  </sheetData>
  <mergeCells count="82">
    <mergeCell ref="C68:C72"/>
    <mergeCell ref="C105:C109"/>
    <mergeCell ref="A110:A114"/>
    <mergeCell ref="B110:B114"/>
    <mergeCell ref="C110:C114"/>
    <mergeCell ref="A105:A109"/>
    <mergeCell ref="B105:B109"/>
    <mergeCell ref="C73:C77"/>
    <mergeCell ref="A89:A93"/>
    <mergeCell ref="A94:A98"/>
    <mergeCell ref="A99:A103"/>
    <mergeCell ref="C99:C103"/>
    <mergeCell ref="B99:B103"/>
    <mergeCell ref="A68:A72"/>
    <mergeCell ref="B89:C93"/>
    <mergeCell ref="A125:A129"/>
    <mergeCell ref="B125:B129"/>
    <mergeCell ref="A130:A134"/>
    <mergeCell ref="C130:C134"/>
    <mergeCell ref="B130:B134"/>
    <mergeCell ref="C125:C129"/>
    <mergeCell ref="A115:A119"/>
    <mergeCell ref="A120:A124"/>
    <mergeCell ref="B10:B12"/>
    <mergeCell ref="A10:A12"/>
    <mergeCell ref="A15:A19"/>
    <mergeCell ref="A20:A24"/>
    <mergeCell ref="A26:A30"/>
    <mergeCell ref="A56:A60"/>
    <mergeCell ref="A14:Q14"/>
    <mergeCell ref="B73:B77"/>
    <mergeCell ref="B79:B83"/>
    <mergeCell ref="C79:C83"/>
    <mergeCell ref="B94:B98"/>
    <mergeCell ref="B68:B72"/>
    <mergeCell ref="C115:C119"/>
    <mergeCell ref="C120:C124"/>
    <mergeCell ref="B115:B119"/>
    <mergeCell ref="B120:B124"/>
    <mergeCell ref="A9:D9"/>
    <mergeCell ref="C10:C12"/>
    <mergeCell ref="D10:D12"/>
    <mergeCell ref="B26:B30"/>
    <mergeCell ref="C26:C30"/>
    <mergeCell ref="A25:Q25"/>
    <mergeCell ref="A61:Q62"/>
    <mergeCell ref="C94:C98"/>
    <mergeCell ref="C84:C88"/>
    <mergeCell ref="B84:B88"/>
    <mergeCell ref="A84:A88"/>
    <mergeCell ref="A79:A83"/>
    <mergeCell ref="A41:A45"/>
    <mergeCell ref="B41:B45"/>
    <mergeCell ref="E1:I1"/>
    <mergeCell ref="N3:Q3"/>
    <mergeCell ref="O4:Q4"/>
    <mergeCell ref="A78:Q78"/>
    <mergeCell ref="B56:B60"/>
    <mergeCell ref="C63:C67"/>
    <mergeCell ref="B63:B67"/>
    <mergeCell ref="A63:A67"/>
    <mergeCell ref="A73:A77"/>
    <mergeCell ref="B20:B24"/>
    <mergeCell ref="C20:C24"/>
    <mergeCell ref="B15:B19"/>
    <mergeCell ref="C15:C19"/>
    <mergeCell ref="A46:A50"/>
    <mergeCell ref="B46:B50"/>
    <mergeCell ref="A8:Q8"/>
    <mergeCell ref="C41:C45"/>
    <mergeCell ref="E10:Q11"/>
    <mergeCell ref="C56:C60"/>
    <mergeCell ref="C46:C50"/>
    <mergeCell ref="A51:A55"/>
    <mergeCell ref="B51:B55"/>
    <mergeCell ref="A31:A35"/>
    <mergeCell ref="B31:B35"/>
    <mergeCell ref="C31:C35"/>
    <mergeCell ref="B36:B40"/>
    <mergeCell ref="A36:A40"/>
    <mergeCell ref="C36:C40"/>
    <mergeCell ref="C51:C55"/>
  </mergeCells>
  <printOptions horizontalCentered="1"/>
  <pageMargins left="0.19685039370078741" right="0.19685039370078741" top="0.62992125984251968" bottom="0.19685039370078741" header="0" footer="0"/>
  <pageSetup paperSize="9" scale="49" firstPageNumber="5" fitToHeight="6" orientation="landscape" useFirstPageNumber="1" r:id="rId1"/>
  <headerFooter>
    <oddHeader>&amp;C
&amp;"Times New Roman,обычный"&amp;P</oddHeader>
    <evenHeader>&amp;C&amp;P</evenHeader>
    <firstHeader>&amp;C&amp;[6</firstHeader>
  </headerFooter>
  <rowBreaks count="3" manualBreakCount="3">
    <brk id="45" max="16" man="1"/>
    <brk id="88" max="16" man="1"/>
    <brk id="10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(таблица 2) </vt:lpstr>
      <vt:lpstr>' (таблица 2) '!Заголовки_для_печати</vt:lpstr>
      <vt:lpstr>' (таблица 2)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2023-02-15T12:14:32Z</dcterms:modified>
</cp:coreProperties>
</file>