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90" yWindow="840" windowWidth="14130" windowHeight="11280"/>
  </bookViews>
  <sheets>
    <sheet name="1-9 месяцев 2021" sheetId="26" r:id="rId1"/>
  </sheets>
  <definedNames>
    <definedName name="_xlnm._FilterDatabase" localSheetId="0" hidden="1">'1-9 месяцев 2021'!$A$9:$H$148</definedName>
    <definedName name="_xlnm.Print_Titles" localSheetId="0">'1-9 месяцев 2021'!$9:$9</definedName>
  </definedNames>
  <calcPr calcId="144525"/>
</workbook>
</file>

<file path=xl/calcChain.xml><?xml version="1.0" encoding="utf-8"?>
<calcChain xmlns="http://schemas.openxmlformats.org/spreadsheetml/2006/main">
  <c r="F108" i="26" l="1"/>
  <c r="F101" i="26"/>
  <c r="F98" i="26"/>
  <c r="F97" i="26"/>
  <c r="F83" i="26"/>
  <c r="F57" i="26"/>
  <c r="F56" i="26"/>
  <c r="F55" i="26"/>
  <c r="F54" i="26"/>
  <c r="F50" i="26"/>
  <c r="F42" i="26"/>
  <c r="F115" i="26" l="1"/>
  <c r="F133" i="26"/>
  <c r="E112" i="26"/>
  <c r="D112" i="26"/>
  <c r="C112" i="26"/>
  <c r="F131" i="26"/>
  <c r="F130" i="26"/>
  <c r="F129" i="26"/>
  <c r="F128" i="26"/>
  <c r="F127" i="26"/>
  <c r="F126" i="26"/>
  <c r="F125" i="26"/>
  <c r="E89" i="26"/>
  <c r="D89" i="26"/>
  <c r="F81" i="26"/>
  <c r="F80" i="26"/>
  <c r="E75" i="26"/>
  <c r="D75" i="26"/>
  <c r="E71" i="26"/>
  <c r="E66" i="26" s="1"/>
  <c r="D71" i="26"/>
  <c r="D66" i="26" s="1"/>
  <c r="F68" i="26"/>
  <c r="F70" i="26"/>
  <c r="E61" i="26"/>
  <c r="D61" i="26"/>
  <c r="C61" i="26"/>
  <c r="F64" i="26"/>
  <c r="F63" i="26"/>
  <c r="F147" i="26" l="1"/>
  <c r="F146" i="26"/>
  <c r="F145" i="26"/>
  <c r="F143" i="26"/>
  <c r="F142" i="26"/>
  <c r="E141" i="26"/>
  <c r="D141" i="26"/>
  <c r="C141" i="26"/>
  <c r="F140" i="26"/>
  <c r="F139" i="26"/>
  <c r="F138" i="26"/>
  <c r="E137" i="26"/>
  <c r="D137" i="26"/>
  <c r="C137" i="26"/>
  <c r="F136" i="26"/>
  <c r="E135" i="26"/>
  <c r="D135" i="26"/>
  <c r="C135" i="26"/>
  <c r="F134" i="26"/>
  <c r="E132" i="26"/>
  <c r="E111" i="26" s="1"/>
  <c r="D132" i="26"/>
  <c r="C132" i="26"/>
  <c r="C111" i="26" s="1"/>
  <c r="F124" i="26"/>
  <c r="F123" i="26"/>
  <c r="F122" i="26"/>
  <c r="F121" i="26"/>
  <c r="F120" i="26"/>
  <c r="F119" i="26"/>
  <c r="F118" i="26"/>
  <c r="F117" i="26"/>
  <c r="F116" i="26"/>
  <c r="F114" i="26"/>
  <c r="F113" i="26"/>
  <c r="F110" i="26"/>
  <c r="F107" i="26"/>
  <c r="E106" i="26"/>
  <c r="D106" i="26"/>
  <c r="C106" i="26"/>
  <c r="F104" i="26"/>
  <c r="F103" i="26"/>
  <c r="F102" i="26"/>
  <c r="F100" i="26"/>
  <c r="F99" i="26"/>
  <c r="F96" i="26"/>
  <c r="F95" i="26"/>
  <c r="C95" i="26"/>
  <c r="F94" i="26"/>
  <c r="F93" i="26"/>
  <c r="F92" i="26"/>
  <c r="F91" i="26"/>
  <c r="F90" i="26"/>
  <c r="F89" i="26"/>
  <c r="C89" i="26"/>
  <c r="E87" i="26"/>
  <c r="D87" i="26"/>
  <c r="F85" i="26"/>
  <c r="F84" i="26"/>
  <c r="E82" i="26"/>
  <c r="D82" i="26"/>
  <c r="C82" i="26"/>
  <c r="F79" i="26"/>
  <c r="F78" i="26"/>
  <c r="F77" i="26"/>
  <c r="F76" i="26"/>
  <c r="F75" i="26"/>
  <c r="C75" i="26"/>
  <c r="F74" i="26"/>
  <c r="F73" i="26"/>
  <c r="F72" i="26"/>
  <c r="F71" i="26"/>
  <c r="C71" i="26"/>
  <c r="F69" i="26"/>
  <c r="F62" i="26"/>
  <c r="F61" i="26"/>
  <c r="F53" i="26"/>
  <c r="F52" i="26"/>
  <c r="F51" i="26"/>
  <c r="F49" i="26"/>
  <c r="F48" i="26"/>
  <c r="F47" i="26"/>
  <c r="F46" i="26"/>
  <c r="F45" i="26"/>
  <c r="F44" i="26"/>
  <c r="E43" i="26"/>
  <c r="D43" i="26"/>
  <c r="C43" i="26"/>
  <c r="E41" i="26"/>
  <c r="C41" i="26"/>
  <c r="F39" i="26"/>
  <c r="F38" i="26"/>
  <c r="E37" i="26"/>
  <c r="D37" i="26"/>
  <c r="C37" i="26"/>
  <c r="F36" i="26"/>
  <c r="E35" i="26"/>
  <c r="D35" i="26"/>
  <c r="C35" i="26"/>
  <c r="F34" i="26"/>
  <c r="E33" i="26"/>
  <c r="D33" i="26"/>
  <c r="C33" i="26"/>
  <c r="F32" i="26"/>
  <c r="F30" i="26"/>
  <c r="E28" i="26"/>
  <c r="D28" i="26"/>
  <c r="C28" i="26"/>
  <c r="F26" i="26"/>
  <c r="F25" i="26"/>
  <c r="E24" i="26"/>
  <c r="D24" i="26"/>
  <c r="C24" i="26"/>
  <c r="F23" i="26"/>
  <c r="F22" i="26"/>
  <c r="F21" i="26"/>
  <c r="E20" i="26"/>
  <c r="D20" i="26"/>
  <c r="C20" i="26"/>
  <c r="F19" i="26"/>
  <c r="F16" i="26"/>
  <c r="E15" i="26"/>
  <c r="D15" i="26"/>
  <c r="C15" i="26"/>
  <c r="F14" i="26"/>
  <c r="E13" i="26"/>
  <c r="D13" i="26"/>
  <c r="C13" i="26"/>
  <c r="F12" i="26"/>
  <c r="E11" i="26"/>
  <c r="D11" i="26"/>
  <c r="C11" i="26"/>
  <c r="F137" i="26" l="1"/>
  <c r="C66" i="26"/>
  <c r="F106" i="26"/>
  <c r="D86" i="26"/>
  <c r="D65" i="26"/>
  <c r="F66" i="26"/>
  <c r="D111" i="26"/>
  <c r="F111" i="26" s="1"/>
  <c r="F112" i="26"/>
  <c r="F141" i="26"/>
  <c r="F13" i="26"/>
  <c r="F28" i="26"/>
  <c r="F35" i="26"/>
  <c r="F82" i="26"/>
  <c r="C65" i="26"/>
  <c r="C87" i="26"/>
  <c r="C86" i="26" s="1"/>
  <c r="E65" i="26"/>
  <c r="F87" i="26"/>
  <c r="F135" i="26"/>
  <c r="C10" i="26"/>
  <c r="F43" i="26"/>
  <c r="F37" i="26"/>
  <c r="F33" i="26"/>
  <c r="F24" i="26"/>
  <c r="F20" i="26"/>
  <c r="F15" i="26"/>
  <c r="F11" i="26"/>
  <c r="E10" i="26"/>
  <c r="D10" i="26"/>
  <c r="F132" i="26"/>
  <c r="E86" i="26"/>
  <c r="F65" i="26" l="1"/>
  <c r="D60" i="26"/>
  <c r="D59" i="26" s="1"/>
  <c r="D148" i="26" s="1"/>
  <c r="C60" i="26"/>
  <c r="C59" i="26" s="1"/>
  <c r="C148" i="26" s="1"/>
  <c r="F86" i="26"/>
  <c r="E60" i="26"/>
  <c r="F10" i="26"/>
  <c r="E59" i="26" l="1"/>
  <c r="F60" i="26"/>
  <c r="F59" i="26" l="1"/>
  <c r="E148" i="26"/>
  <c r="F148" i="26" s="1"/>
</calcChain>
</file>

<file path=xl/comments1.xml><?xml version="1.0" encoding="utf-8"?>
<comments xmlns="http://schemas.openxmlformats.org/spreadsheetml/2006/main">
  <authors>
    <author>Finansist-13</author>
  </authors>
  <commentList>
    <comment ref="B71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11.49.00
11.50.00</t>
        </r>
      </text>
    </comment>
    <comment ref="B93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12.15.00
</t>
        </r>
      </text>
    </comment>
    <comment ref="B95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12.18.01, 
12.18.02,
12.18.03</t>
        </r>
      </text>
    </comment>
    <comment ref="B96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12.07.00
</t>
        </r>
      </text>
    </comment>
    <comment ref="B97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12.24.00
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12.14.00</t>
        </r>
      </text>
    </comment>
    <comment ref="B105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12.23.00
</t>
        </r>
      </text>
    </comment>
    <comment ref="B107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12.01.00</t>
        </r>
      </text>
    </comment>
    <comment ref="B108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12.25.00</t>
        </r>
      </text>
    </comment>
    <comment ref="B110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12.02.00</t>
        </r>
      </text>
    </comment>
    <comment ref="B114" authorId="0">
      <text>
        <r>
          <rPr>
            <b/>
            <sz val="9"/>
            <color indexed="81"/>
            <rFont val="Tahoma"/>
            <family val="2"/>
            <charset val="204"/>
          </rPr>
          <t>Finansist-13:</t>
        </r>
        <r>
          <rPr>
            <sz val="9"/>
            <color indexed="81"/>
            <rFont val="Tahoma"/>
            <family val="2"/>
            <charset val="204"/>
          </rPr>
          <t xml:space="preserve">
13.09.00
</t>
        </r>
      </text>
    </comment>
  </commentList>
</comments>
</file>

<file path=xl/sharedStrings.xml><?xml version="1.0" encoding="utf-8"?>
<sst xmlns="http://schemas.openxmlformats.org/spreadsheetml/2006/main" count="280" uniqueCount="231">
  <si>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</si>
  <si>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</si>
  <si>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</si>
  <si>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</si>
  <si>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</si>
  <si>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</si>
  <si>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</si>
  <si>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</si>
  <si>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</si>
  <si>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</si>
  <si>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</si>
  <si>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</si>
  <si>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</si>
  <si>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</si>
  <si>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</si>
  <si>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</si>
  <si>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</si>
  <si>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</si>
  <si>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</si>
  <si>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</si>
  <si>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</si>
  <si>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</si>
  <si>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</si>
  <si>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</si>
  <si>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</si>
  <si>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</si>
  <si>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</si>
  <si>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</si>
  <si>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</si>
  <si>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</si>
  <si>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</si>
  <si>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</si>
  <si>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</si>
  <si>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</si>
  <si>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</si>
  <si>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</si>
  <si>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</si>
  <si>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</si>
  <si>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000 1 05 03000 01 0000 110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</si>
  <si>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</si>
  <si>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</si>
  <si>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</si>
  <si>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</si>
  <si>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</si>
  <si>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</si>
  <si>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</si>
  <si>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</si>
  <si>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</si>
  <si>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</si>
  <si>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</si>
  <si>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</si>
  <si>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</si>
  <si>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</si>
  <si>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</si>
  <si>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</si>
  <si>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</si>
  <si>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</si>
  <si>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</si>
  <si>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</si>
  <si>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</si>
  <si>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000 1 05 01000 00 0000 110</t>
  </si>
  <si>
    <t>000 1 06 01000 00 0000 110</t>
  </si>
  <si>
    <t>000 1 06 06000 00 0000 110</t>
  </si>
  <si>
    <t>000 1 11 01000 00 0000 120</t>
  </si>
  <si>
    <t>000 1 11 05000 00 0000 120</t>
  </si>
  <si>
    <t>000 1 11 07000 00 0000 120</t>
  </si>
  <si>
    <t>000 1 11 09000 00 0000 120</t>
  </si>
  <si>
    <t>000 1 13 02000 00 0000 130</t>
  </si>
  <si>
    <t>000 1 14 06000 00 0000 430</t>
  </si>
  <si>
    <t>000 1 15 02000 00 0000 140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</si>
  <si>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</si>
  <si>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</si>
  <si>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</si>
  <si>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</si>
  <si>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Доходы от продажи земельных участков, находящихся в государственной и муниципальной собственности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</si>
  <si>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</si>
  <si>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</si>
  <si>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</si>
  <si>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</si>
  <si>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</si>
  <si>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</si>
  <si>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</si>
  <si>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</si>
  <si>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</si>
  <si>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</si>
  <si>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</si>
  <si>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</si>
  <si>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на реализацию мероприятий по содействию трудоустройству граждан, основное мероприятие "Содействие трудоустройству граждан с инвалидностью и их адаптация на рынке труда", подпрограмма "Сопровождение инвалидов, включая инвалидов молодого возраста, при трудоустройстве", государственной программы "Поддержка занятости населения"</t>
  </si>
  <si>
    <t>000 2 02 10000 00 0000 150</t>
  </si>
  <si>
    <t>000 2 02 20000 00 0000 150</t>
  </si>
  <si>
    <t xml:space="preserve">000 2 02 29999 04 0000 150
</t>
  </si>
  <si>
    <t>000 2 02 30000 00 0000 150</t>
  </si>
  <si>
    <t xml:space="preserve">000 2 02 30024 04 0000 150
</t>
  </si>
  <si>
    <t>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потребления", подпрограммы "Развитие системы обращения с отходами производства и потребления в Ханты-Мансийском автономном округе – Югре", государственной программы "Экологическая безопасность"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</si>
  <si>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</si>
  <si>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</si>
  <si>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</si>
  <si>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</si>
  <si>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</si>
  <si>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</si>
  <si>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</si>
  <si>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</si>
  <si>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</si>
  <si>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родителей", подпрограммы "Поддержка семьи, материнства и детства", государственной программы "Социальное и демографическое развитие"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</si>
  <si>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родителей", подпрограммы "Поддержка семьи, материнства и детства", государственной программы "Социальное и демографическое развитие"</t>
  </si>
  <si>
    <t>на осуществление деятельности по опеке и попечительству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родителей", подпрограммы "Поддержка семьи, материнства и детства", государственной программы "Социальное и демографическое развитие"</t>
  </si>
  <si>
    <t>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комплекса",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водоотведения", государственной программы "Жилищно-коммунальный комплекс и городская среда"</t>
  </si>
  <si>
    <t>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основного мероприятия  "Развитие архивного дела", подпрограммы "Организационные, экономические механизмы развития культуры, архивного дела и историко-культурного наследия", государственной программы "Культурное пространство"</t>
  </si>
  <si>
    <t>на создание условий для деятельности народных дружин, в рамках основного мероприятия, "Создание условий для деятельности народных дружин", подпрограммы "Профилактика правонарушений", государственной программы "Профилактика правонарушений и обеспечение отдельных прав граждан"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</si>
  <si>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 в рамках основного мероприятия "Реализация переданных государственных полномочий по государственной регистрации актов гражданского состояния",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программы, "Развитие государственной гражданской службы, муниципальной службы"</t>
  </si>
  <si>
    <t>000 2 02 25497 04 0000 150</t>
  </si>
  <si>
    <t>000 1 06 04000 02 0000 110</t>
  </si>
  <si>
    <t>000 1 16 11064 01 0000 140</t>
  </si>
  <si>
    <t>000 1 16 10129 01 0000 140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</si>
  <si>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</si>
  <si>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</si>
  <si>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</si>
  <si>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000 1 16 01053 01 0000 140</t>
  </si>
  <si>
    <t>000 1 16 01063 01 0000 140</t>
  </si>
  <si>
    <t>000 1 16 01153 01 0000 140</t>
  </si>
  <si>
    <t>000 1 16 01193 01 0000 140</t>
  </si>
  <si>
    <t>000 1 16 01203 01 0000 140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</si>
  <si>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</si>
  <si>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</si>
  <si>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</si>
  <si>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</si>
  <si>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000 2 02 25304 04 0000 150
</t>
  </si>
  <si>
    <t>000 1 14 02000 00 0000 000</t>
  </si>
  <si>
    <t>000 2 02 35469 04 0000 150</t>
  </si>
  <si>
    <t>000 2 02 35120 04 0000 150</t>
  </si>
  <si>
    <t>000 2 02 35118 04 0000 150</t>
  </si>
  <si>
    <t>000 2 02 25555 04 0000 150</t>
  </si>
  <si>
    <t>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среда"(федеральный бюджет)</t>
  </si>
  <si>
    <t>на осуществление первичного воинского учета на территориях, где отсутствуют военные комиссариаты, в рамках непрограммного направления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</si>
  <si>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000 2 02 29999 04 0000 150</t>
  </si>
  <si>
    <t>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подпрограммы "Профилактика правонарушений", государственной программы "Профилактика правонарушения и обеспечение отдельных прав граждан"</t>
  </si>
  <si>
    <t>на реализацию мероприятий по содействию трудоустройству граждан, основное мероприятие "Содействие улучшению положения на рынке труда не занятых трудовой деятельностью и безработных граждан", подпрограмма "Содействие трудоустройству граждан", государственной программы "Поддержка занятости населения"</t>
  </si>
  <si>
    <t>создание комфортной городской среды в малых городах и исторических поселениях - победителям Всероссийского конкурса лучших проектов создания комфортной городской среды, регионального проекта "Формирования комфортной городской среды", государственной программы "Жилищно-коммунальный комплекс и городская среда"</t>
  </si>
  <si>
    <t>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округа-Югры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</si>
  <si>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основного мероприятия "Организация летнего отдыха и оздоровления детей и молодежи", подпрограммы "Общее образование. Дополнительное образование детей", государственной программы "Развитие образования"</t>
  </si>
  <si>
    <t>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округа-Югры по исполнению публичных обязательств перед физическими лицами", подпрограммы "Ресурсное обеспечение в сфере образования, науки и молодежной политики", государственной программы "Развитие образования"</t>
  </si>
  <si>
    <t>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округа-Югры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округа-Югры" подпрограммы "Общее образование. Дополнительное образование детей", государственной программы "Развитие образования"</t>
  </si>
  <si>
    <t>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основное мероприятие "Финансовое обеспечение полномочий исполнительного органа государственной власти Ханты-Мансийского автономного округа-Югры по исполнению публичных обязательств перед физическими лицами", подпрограммы "Ресурсное обеспечение в сфере образования, науки и молодежной политики",  государственной программы "Развитие образования"</t>
  </si>
  <si>
    <t>на развитие сферы культуры в муниципальных образованиях Ханты-Мансийского автономного округа-Югры в рамках основного мероприятия "Развитие библиотечного дела", подпрограммы "Модернизация и развитие учреждений и организаций культуры", государственной программы "Культурное пространство"</t>
  </si>
  <si>
    <t>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тренировочными сборами и обеспечению их участия в соревнованиях в рамках основного мероприятия "Укрепление материально-технической базы учреждений спорта муниципальных образований", подпрограммы "Развитие физической культуры, массового и детско-юношеского спорта", государственной программы "Развитие физической культуры и спорта"</t>
  </si>
  <si>
    <t>на софинансирование расходов муниципальных образований по развитию сети спортивных объектов шаговой доступности основного мероприятия "Укрепление материально - 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</t>
  </si>
  <si>
    <t>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труда", подпрограммы "Улучшение условий и охраны труда в Ханты-Мансийском автономном округе-Югре", государственной программы "Поддержка занятости населения"</t>
  </si>
  <si>
    <t>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среда"(окружной бюджет)</t>
  </si>
  <si>
    <t>для реализации полномочий в области градостроительной деятельности, строительства и жилищных отношений в рамках основного мероприятия "Предоставление субсидии из бюджета Ханты-Мансийского автономного округа -Югре бюджетам муниципальных образований Ханты-Мансийского автономного округа-Югре для реализации полномочий в области градостроительной деятельности, строительства и жилищных отношений", подпрограммы "Содействие развитию территорий", государственной программы "Развитие жилищной сферы"</t>
  </si>
  <si>
    <t>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законодательством", основное мероприятие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законодательством",  подпрограммы "Создание условий для обеспечения жилым помещением граждан", государственной программы "Развитие жилищной сферы"</t>
  </si>
  <si>
    <t>на реализацию мероприятий по обеспечению жильем молодых семей в рамках основного мероприятия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Россиской Федерации", подпрограммы "Создание условий обеспечения жилыми помещениями граждан", государственной программы "Развитие жилищной сферы" (окружной бюджет)</t>
  </si>
  <si>
    <t>на реализацию мероприятий по обеспечению жильем молодых семей в рамках основного мероприятия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Россиской Федерации", подпрограммы "Создание условий обеспечения жилыми помещениями граждан", государственной программы "Развитие жилищной сферы" (федеральный бюджет)</t>
  </si>
  <si>
    <t xml:space="preserve">Дотации бюджетам городских округов на выравнивание бюджетной обеспеченности из бюджета субъекта Российской Федерации
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</si>
  <si>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юрисдикции", подпрограммы "Профилактика правонарушений", государственной программы "Профилактика правонарушений и обеспечение отдельных прав граждан"</t>
  </si>
  <si>
    <t>на проведение Всероссийской переписи населения 2020 года, в рамках основного мероприятия "Проведение Всероссийской переписи населения", подпрограммы "Совершенствование системы стратегического управления и развитие конкуренции" государственной программы "Развитие экономического потенциала"</t>
  </si>
  <si>
    <t>на поддержку малого и среднего предпринимательства, региональный проект "Расширение доступа субъектов малого и среднего предпринимательства к финансовой поддержки, в том числе к льготному финансированию", подпрограммы "Развитие малого и среднего предпринимательства", государственной программы "Развитие экономического потенциала"</t>
  </si>
  <si>
    <t>на организацию осуществления мероприятий по проведению дезинсекции и дератизации в Ханты-Мансийском автономном округе – Югре, основное мероприятие "Профилактика инфекционных и паразитарных заболеваний, включая иммунопрофилактику",  подпрограммы "Развитие первичной медико-санитарной помощи", государственной программы "Современное здравоохранение"</t>
  </si>
  <si>
    <t>на организацию мероприятий при осуществлении деятельности по обращению с животными без владельцев, в рамках основного мероприятия "Проведение ветиринарно-профилактических, диагностических, противоэпизоотических мероприятий, нааправленных на предупреждение и ликвидацию болезней, общих для человека и животных", попрограммы "Обеспечение стабильной благополучной эпизоотической обстановки в Ханты-Мансийском автономном округе -Югре и защита населения от болезней, общих для человечества", государственной программы "Развитие агропромышленного комплекса"</t>
  </si>
  <si>
    <t>на осуществление отдельных государственных полномочий по созданию и осуществлению деятельности муниципальных комиссий по делам несовершенолетних и защите их прав, основное мероприятие "Популяризация семейных ценностей и защита интересов детей", подпрограммы "Поддержка семьи, материнства и детства", государственной программы "Социальное и демографическое развитие"</t>
  </si>
  <si>
    <t>на 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</t>
  </si>
  <si>
    <t xml:space="preserve">на поддержку и развитие животноводства в рамках основного мероприятия "Государственная поддержка плененного животноводства, производство и реализации продукции животноводства", подпрограммы "Развитие отрасли животноводства", государственной программы "Развитие агропромышленного комплекса" 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</si>
  <si>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-Югры", подпрограммы "Общее образование. Дополнительное образование детей", государстваенной программы "Развитие образования"</t>
  </si>
  <si>
    <t>(в рублях)</t>
  </si>
  <si>
    <t xml:space="preserve"> 000 2 02 45303 04 0000 150
</t>
  </si>
  <si>
    <t xml:space="preserve"> 000 2 02 45424 04 0000 150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</si>
  <si>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</si>
  <si>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</si>
  <si>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</si>
  <si>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</si>
  <si>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</si>
  <si>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 (штрафы за нарушение правил охоты, правил, регламентирующих рыболовство и другие виды пользования объектами животного мира)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</si>
  <si>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</si>
  <si>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</si>
  <si>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 реализацию наказов избирателей депутатам Думы ХМАО-Югры  оказание финансовой помощи на приобретение спортивного инвентаря</t>
  </si>
  <si>
    <t>на реализацию наказов избирателей депутатам Думы ХМАО-Югры  оказание финансовой помощи на обустройство коворкинг-зоны</t>
  </si>
  <si>
    <t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</si>
  <si>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</si>
  <si>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Приложение 1</t>
  </si>
  <si>
    <t>к постановлению администрации города Покачи</t>
  </si>
  <si>
    <t>План на  год</t>
  </si>
  <si>
    <t xml:space="preserve">План на отчетный период </t>
  </si>
  <si>
    <t>Исполнено</t>
  </si>
  <si>
    <t>Исполнено в %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</si>
  <si>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</si>
  <si>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 софинансирование части расходов на создание, реконструкцию, модернизацию объекта концессионного соглашения, в том числе расходов, предусмотренных в рамках концессионного соглашения в форме платы концедента "Предоставление субсидий на реализацию полномочий в сфере жилищно-коммунального комплекса", 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водоотведения", Государственная программа "Жилищно-коммунальный комплекс и городская среда"</t>
  </si>
  <si>
    <t>000 2 02 29999 040 0000 150</t>
  </si>
  <si>
    <t>Целевые средства на выполнение наказов избирателей депутатам Думы Тюменской области</t>
  </si>
  <si>
    <t>Именные премии</t>
  </si>
  <si>
    <t>Строительство спортивного комплекса (в том числе ПИР)</t>
  </si>
  <si>
    <t>Благотворительная помощь на проведение мероприятий ко Дню Победы</t>
  </si>
  <si>
    <t>000 2 04 04099 04 0000 150</t>
  </si>
  <si>
    <t xml:space="preserve"> 000 2 02 15001 04 0000 150
</t>
  </si>
  <si>
    <t>000 2 02 49999 04 0000 150</t>
  </si>
  <si>
    <t>Иные межбюджетные трансферты на реализацию наказов избирателей депутатам Думы Ханты-Мансийского автономного округа - Югры, связанные с оказанием финансовой помощи на приобретение компьютерной техники, мебели</t>
  </si>
  <si>
    <t>Иные межбюджетные трансферты на реализацию наказов избирателей депутатам Думы ХМАО-Югры  оказание финансовой помощи на приобретение и доставку мебели (детской мебели)</t>
  </si>
  <si>
    <t>Иные межбюджетные трансферты на реализацию наказов избирателей депутатам Думы ХМАО-Югры  оказание финансовой помощи на приобретение мебели и оборудования для видеостудии</t>
  </si>
  <si>
    <t>Иные межбюджетные трансферты на реализацию наказов избирателей депутатам Думы ХМАО-Югры  оказание финансовой помощи на приобретение сувенирной продукции</t>
  </si>
  <si>
    <t>Иные межбюджетные трансферты на реализацию наказов избирателей депутатам Думы ХМАО-Югры  оказание финансовой помощи на приобретение надувного атракциона</t>
  </si>
  <si>
    <t>Иные межбюджетные трансферты на реализацию наказов избирателей депутатам Думы ХМАО-Югры  оказание финансовой помощи на приобретение инвалидного кресла-коляски, музыкального оборудования для актового зала (МАОУ СОШ №2)</t>
  </si>
  <si>
    <t>Иные межбюджетные трансферты на реализацию наказов избирателей депутатам Думы ХМАО-Югры оказание финансовой помощи на приобретение инвалидного кресла-коляски (МАОУ СОШ №1)</t>
  </si>
  <si>
    <t>000 2 07 04020 04 0000 150</t>
  </si>
  <si>
    <t>Инициативные платежи граждан на реализацию инициативного проекта "Лучшее - детям"</t>
  </si>
  <si>
    <t>Инициативные платежи граждан на реализацию инициативного проекта "Спорт для всех"</t>
  </si>
  <si>
    <t>000 2 07 04050 04 0000 150</t>
  </si>
  <si>
    <t>Средства родителей</t>
  </si>
  <si>
    <t>Добровольные перечисления (пожертвования) на мероприятия по благоустройству города Покачи (в том числе покраска домов).</t>
  </si>
  <si>
    <t xml:space="preserve"> 000 2 02 35082 04 0000 150
</t>
  </si>
  <si>
    <t xml:space="preserve"> 000 2 02 25555 04 0000 150
</t>
  </si>
  <si>
    <t xml:space="preserve"> 000 2 02 29999 04 0000 150
</t>
  </si>
  <si>
    <t xml:space="preserve">  000 2 03 04099 04 0000 150  </t>
  </si>
  <si>
    <t xml:space="preserve"> 000 2 02 25304 04 0000 150
</t>
  </si>
  <si>
    <t>на реализацию инициативных проектов, отобранных по результатам конкурса</t>
  </si>
  <si>
    <t>Исполнение бюджета города Покачи по доходам за  девять месяцев 2021 года</t>
  </si>
  <si>
    <t>000 2 02 15002 04 0000 150</t>
  </si>
  <si>
    <t>Дотация на поддержку мер по обеспечению сбалансированности бюджетов городских округов и муниципальных районов ХМАО-Югры</t>
  </si>
  <si>
    <t>000 2 02 19999 04 0000 150</t>
  </si>
  <si>
    <t>Прочие дотации бюджетам городских округов</t>
  </si>
  <si>
    <t>на реализацию наказов избирателей депутатам Думы ХМАО-Югры оказание финансовой помощи на приобретение гусеничного подъемника</t>
  </si>
  <si>
    <t>на реализацию наказов избирателей депутатам Думы Ханты-Мансийского автономного округа - Югры, связанные с оказанием финансовой помощи на приобретение компьютерной техники и комплектующих к ней</t>
  </si>
  <si>
    <t>на реализацию наказов избирателей депутатам Думы Ханты-Мансийского автономного округа - Югры, связанные с оказанием финансовой помощи на приобретение робота-пылесоса</t>
  </si>
  <si>
    <t>на реализацию наказов избирателей депутатам Думы Ханты-Мансийского автономного округа - Югры, связанные с оказанием финансовой помощи на приобретение хоккейной экипировки</t>
  </si>
  <si>
    <t>на реализацию наказов избирателей депутатам Думы Ханты-Мансийского автономного округа - Югры, связанные с оказанием финансовой помощи на приобретение спортивной формы</t>
  </si>
  <si>
    <t>на реализацию наказов избирателей депутатам Думы Ханты-Мансийского автономного округа - Югры, связанные с оказанием финансовой помощи на приобретение мебели</t>
  </si>
  <si>
    <t>на реализацию наказов избирателей депутатам Думы Ханты-Мансийского автономного округа - Югры, связанные с оказанием финансовой помощи на приобретение жарочного шкафа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</si>
  <si>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</si>
  <si>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</si>
  <si>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</si>
  <si>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000 1 16 10123 01 0000 140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</si>
  <si>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</si>
  <si>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</si>
  <si>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от 24.11.2021 № 1143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</si>
</sst>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\ _₽"/>
    <numFmt numFmtId="166" formatCode="[$-10419]#,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166" fontId="0" fillId="0" borderId="0"/>
    <xf numFmtId="166" fontId="1" fillId="0" borderId="0"/>
    <xf numFmtId="166" fontId="2" fillId="0" borderId="0"/>
    <xf numFmtId="166" fontId="1" fillId="0" borderId="0"/>
    <xf numFmtId="164" fontId="5" fillId="0" borderId="0" applyFont="0" applyFill="0" applyBorder="0" applyAlignment="0" applyProtection="0"/>
    <xf numFmtId="166" fontId="1" fillId="0" borderId="0"/>
  </cellStyleXfs>
  <cellXfs count="52">
    <xf numFmtId="166" fontId="0" fillId="0" borderId="0" xfId="0"/>
    <xf numFmtId="4" fontId="4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0" xfId="1" applyNumberFormat="1" applyFont="1" applyFill="1" applyAlignment="1" applyProtection="1">
      <alignment horizontal="center" vertical="center" wrapText="1"/>
      <protection hidden="1"/>
    </xf>
    <xf numFmtId="4" fontId="3" fillId="0" borderId="0" xfId="0" applyNumberFormat="1" applyFont="1" applyFill="1" applyAlignment="1">
      <alignment horizontal="right" vertical="center"/>
    </xf>
    <xf numFmtId="166" fontId="4" fillId="0" borderId="0" xfId="1" applyFont="1" applyFill="1" applyAlignment="1">
      <alignment horizontal="right"/>
    </xf>
    <xf numFmtId="166" fontId="4" fillId="0" borderId="0" xfId="1" applyFont="1" applyFill="1"/>
    <xf numFmtId="166" fontId="4" fillId="0" borderId="0" xfId="1" applyFont="1" applyFill="1" applyAlignment="1">
      <alignment horizontal="right" vertical="top" wrapText="1"/>
    </xf>
    <xf numFmtId="166" fontId="4" fillId="0" borderId="0" xfId="1" applyFont="1" applyFill="1" applyAlignment="1">
      <alignment vertical="center"/>
    </xf>
    <xf numFmtId="166" fontId="8" fillId="0" borderId="0" xfId="0" applyFont="1" applyFill="1" applyAlignment="1">
      <alignment horizontal="justify" vertical="top"/>
    </xf>
    <xf numFmtId="49" fontId="8" fillId="0" borderId="0" xfId="0" applyNumberFormat="1" applyFont="1" applyFill="1" applyAlignment="1">
      <alignment horizontal="justify" vertical="top"/>
    </xf>
    <xf numFmtId="166" fontId="4" fillId="0" borderId="0" xfId="1" applyNumberFormat="1" applyFont="1" applyFill="1" applyBorder="1" applyAlignment="1" applyProtection="1">
      <protection hidden="1"/>
    </xf>
    <xf numFmtId="166" fontId="4" fillId="0" borderId="0" xfId="1" applyNumberFormat="1" applyFont="1" applyFill="1" applyBorder="1" applyAlignment="1" applyProtection="1">
      <alignment horizontal="right" vertical="center"/>
      <protection hidden="1"/>
    </xf>
    <xf numFmtId="164" fontId="4" fillId="0" borderId="0" xfId="4" applyFont="1" applyFill="1" applyAlignment="1">
      <alignment horizontal="right"/>
    </xf>
    <xf numFmtId="166" fontId="4" fillId="0" borderId="1" xfId="2" applyFont="1" applyFill="1" applyBorder="1" applyAlignment="1">
      <alignment horizontal="center" vertical="center" wrapText="1"/>
    </xf>
    <xf numFmtId="166" fontId="4" fillId="0" borderId="1" xfId="2" applyFont="1" applyFill="1" applyBorder="1" applyAlignment="1">
      <alignment horizontal="left" vertical="top" wrapText="1"/>
    </xf>
    <xf numFmtId="166" fontId="4" fillId="0" borderId="1" xfId="2" applyFont="1" applyFill="1" applyBorder="1" applyAlignment="1">
      <alignment horizontal="justify" vertical="top" wrapText="1"/>
    </xf>
    <xf numFmtId="165" fontId="4" fillId="0" borderId="0" xfId="0" applyNumberFormat="1" applyFont="1" applyFill="1" applyBorder="1" applyAlignment="1">
      <alignment horizontal="left" vertical="center" wrapText="1"/>
    </xf>
    <xf numFmtId="3" fontId="4" fillId="0" borderId="1" xfId="2" applyNumberFormat="1" applyFont="1" applyFill="1" applyBorder="1" applyAlignment="1">
      <alignment horizontal="left" vertical="top" wrapText="1"/>
    </xf>
    <xf numFmtId="3" fontId="9" fillId="0" borderId="1" xfId="2" applyNumberFormat="1" applyFont="1" applyFill="1" applyBorder="1" applyAlignment="1">
      <alignment horizontal="left" vertical="top" wrapText="1"/>
    </xf>
    <xf numFmtId="166" fontId="4" fillId="0" borderId="1" xfId="2" applyFont="1" applyFill="1" applyBorder="1" applyAlignment="1">
      <alignment horizontal="left" vertical="top"/>
    </xf>
    <xf numFmtId="3" fontId="4" fillId="0" borderId="1" xfId="2" applyNumberFormat="1" applyFont="1" applyFill="1" applyBorder="1" applyAlignment="1">
      <alignment horizontal="justify" vertical="top" wrapText="1"/>
    </xf>
    <xf numFmtId="1" fontId="4" fillId="0" borderId="1" xfId="2" applyNumberFormat="1" applyFont="1" applyFill="1" applyBorder="1" applyAlignment="1">
      <alignment horizontal="justify" vertical="top" wrapText="1"/>
    </xf>
    <xf numFmtId="166" fontId="4" fillId="0" borderId="1" xfId="2" applyNumberFormat="1" applyFont="1" applyFill="1" applyBorder="1" applyAlignment="1">
      <alignment horizontal="left" vertical="top" wrapText="1"/>
    </xf>
    <xf numFmtId="3" fontId="4" fillId="0" borderId="1" xfId="2" applyNumberFormat="1" applyFont="1" applyFill="1" applyBorder="1" applyAlignment="1">
      <alignment horizontal="left" vertical="center" wrapText="1"/>
    </xf>
    <xf numFmtId="166" fontId="9" fillId="0" borderId="1" xfId="2" applyFont="1" applyFill="1" applyBorder="1" applyAlignment="1">
      <alignment horizontal="left" vertical="top"/>
    </xf>
    <xf numFmtId="3" fontId="4" fillId="0" borderId="2" xfId="2" applyNumberFormat="1" applyFont="1" applyFill="1" applyBorder="1" applyAlignment="1">
      <alignment horizontal="justify" vertical="top" wrapText="1"/>
    </xf>
    <xf numFmtId="166" fontId="4" fillId="0" borderId="1" xfId="2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5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2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166" fontId="4" fillId="0" borderId="1" xfId="2" applyFont="1" applyFill="1" applyBorder="1" applyAlignment="1">
      <alignment horizontal="center" vertical="center"/>
    </xf>
    <xf numFmtId="166" fontId="4" fillId="0" borderId="1" xfId="0" applyFont="1" applyFill="1" applyBorder="1" applyAlignment="1">
      <alignment horizontal="center" vertical="center"/>
    </xf>
    <xf numFmtId="166" fontId="4" fillId="0" borderId="2" xfId="2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horizontal="center" vertical="center"/>
    </xf>
    <xf numFmtId="166" fontId="4" fillId="0" borderId="2" xfId="2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/>
    </xf>
    <xf numFmtId="49" fontId="4" fillId="0" borderId="1" xfId="2" applyNumberFormat="1" applyFont="1" applyFill="1" applyBorder="1" applyAlignment="1">
      <alignment horizontal="center" vertical="center" wrapText="1"/>
    </xf>
    <xf numFmtId="166" fontId="3" fillId="0" borderId="0" xfId="1" applyFont="1" applyFill="1"/>
    <xf numFmtId="166" fontId="4" fillId="0" borderId="0" xfId="1" applyNumberFormat="1" applyFont="1" applyFill="1" applyAlignment="1" applyProtection="1">
      <alignment horizontal="center" vertical="center" wrapText="1"/>
      <protection hidden="1"/>
    </xf>
    <xf numFmtId="166" fontId="0" fillId="0" borderId="0" xfId="0" applyFill="1"/>
    <xf numFmtId="166" fontId="8" fillId="0" borderId="0" xfId="0" applyFont="1"/>
    <xf numFmtId="166" fontId="4" fillId="0" borderId="2" xfId="2" applyNumberFormat="1" applyFont="1" applyFill="1" applyBorder="1" applyAlignment="1">
      <alignment horizontal="left" vertical="top" wrapText="1"/>
    </xf>
    <xf numFmtId="166" fontId="4" fillId="0" borderId="1" xfId="2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/>
    </xf>
    <xf numFmtId="166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3"/>
    <cellStyle name="Обычный_Tmp2" xfId="1"/>
    <cellStyle name="Обычный_Tmp7" xfId="5"/>
    <cellStyle name="Обычный_Январь" xfId="2"/>
    <cellStyle name="Финансовый" xfId="4" builtinId="3"/>
  </cellStyles>
  <dxfs count="0"/>
  <tableStyles count="0" defaultTableStyle="TableStyleMedium9" defaultPivotStyle="PivotStyleLight16"/>
  <colors>
    <mruColors>
      <color rgb="FFFFFFCC"/>
      <color rgb="FFFFCC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48"/>
  <sheetViews>
    <sheetView tabSelected="1" workbookViewId="0">
      <selection activeCell="F3" sqref="F3"/>
    </sheetView>
  </sheetViews>
  <sheetFormatPr defaultRowHeight="15" x14ac:dyDescent="0.25"/>
  <cols>
    <col min="1" max="1" width="35" bestFit="1" customWidth="1"/>
    <col min="2" max="2" width="70" customWidth="1"/>
    <col min="3" max="5" width="19.85546875" bestFit="1" customWidth="1"/>
    <col min="6" max="6" width="21.85546875" style="46" customWidth="1"/>
    <col min="8" max="8" width="18.140625" customWidth="1"/>
    <col min="9" max="9" width="25.85546875" customWidth="1"/>
  </cols>
  <sheetData>
    <row r="1" spans="1:6" ht="18.75" x14ac:dyDescent="0.3">
      <c r="A1" s="45"/>
      <c r="B1" s="4"/>
      <c r="C1" s="5"/>
      <c r="D1" s="44"/>
      <c r="E1" s="44"/>
      <c r="F1" s="3" t="s">
        <v>177</v>
      </c>
    </row>
    <row r="2" spans="1:6" ht="18.75" x14ac:dyDescent="0.3">
      <c r="A2" s="45"/>
      <c r="B2" s="6"/>
      <c r="C2" s="5"/>
      <c r="D2" s="44"/>
      <c r="E2" s="44"/>
      <c r="F2" s="3" t="s">
        <v>178</v>
      </c>
    </row>
    <row r="3" spans="1:6" ht="18.75" x14ac:dyDescent="0.3">
      <c r="A3" s="45"/>
      <c r="B3" s="7"/>
      <c r="C3" s="5"/>
      <c r="D3" s="5"/>
      <c r="E3" s="5"/>
      <c r="F3" s="3" t="s">
        <v>230</v>
      </c>
    </row>
    <row r="4" spans="1:6" ht="18.75" x14ac:dyDescent="0.25">
      <c r="A4" s="45"/>
      <c r="B4" s="7"/>
      <c r="C4" s="8"/>
      <c r="D4" s="8"/>
      <c r="E4" s="8"/>
      <c r="F4" s="9"/>
    </row>
    <row r="5" spans="1:6" ht="18.75" x14ac:dyDescent="0.25">
      <c r="A5" s="51" t="s">
        <v>212</v>
      </c>
      <c r="B5" s="51"/>
      <c r="C5" s="51"/>
      <c r="D5" s="51"/>
      <c r="E5" s="51"/>
      <c r="F5" s="2"/>
    </row>
    <row r="6" spans="1:6" ht="18.75" x14ac:dyDescent="0.25">
      <c r="A6" s="45"/>
      <c r="B6" s="45"/>
      <c r="C6" s="45"/>
      <c r="D6" s="45"/>
      <c r="E6" s="1"/>
      <c r="F6" s="2"/>
    </row>
    <row r="7" spans="1:6" ht="18.75" x14ac:dyDescent="0.3">
      <c r="A7" s="10"/>
      <c r="B7" s="11"/>
      <c r="C7" s="12"/>
      <c r="D7" s="12"/>
      <c r="E7" s="12"/>
      <c r="F7" s="12" t="s">
        <v>162</v>
      </c>
    </row>
    <row r="8" spans="1:6" ht="56.25" x14ac:dyDescent="0.25">
      <c r="A8" s="26" t="s">
        <v>0</v>
      </c>
      <c r="B8" s="27" t="s">
        <v>77</v>
      </c>
      <c r="C8" s="28" t="s">
        <v>179</v>
      </c>
      <c r="D8" s="29" t="s">
        <v>180</v>
      </c>
      <c r="E8" s="28" t="s">
        <v>181</v>
      </c>
      <c r="F8" s="29" t="s">
        <v>182</v>
      </c>
    </row>
    <row r="9" spans="1:6" ht="18.75" x14ac:dyDescent="0.3">
      <c r="A9" s="30">
        <v>1</v>
      </c>
      <c r="B9" s="31">
        <v>2</v>
      </c>
      <c r="C9" s="32">
        <v>3</v>
      </c>
      <c r="D9" s="32">
        <v>4</v>
      </c>
      <c r="E9" s="32">
        <v>5</v>
      </c>
      <c r="F9" s="50">
        <v>6</v>
      </c>
    </row>
    <row r="10" spans="1:6" ht="18.75" x14ac:dyDescent="0.25">
      <c r="A10" s="36" t="s">
        <v>1</v>
      </c>
      <c r="B10" s="14" t="s">
        <v>78</v>
      </c>
      <c r="C10" s="34">
        <f>C11+C13+C15+C20+C24+C27+C28+C33+C35+C37+C41+C43+C58</f>
        <v>544104059.0200001</v>
      </c>
      <c r="D10" s="34">
        <f>D11+D13+D15+D20+D24+D27+D28+D33+D35+D37+D41+D43+D58</f>
        <v>346640602.63</v>
      </c>
      <c r="E10" s="34">
        <f>E11+E13+E15+E20+E24+E27+E28+E33+E35+E37+E41+E43+E58</f>
        <v>351546688.6400001</v>
      </c>
      <c r="F10" s="33">
        <f>ROUND(E10/D10*100,2)</f>
        <v>101.42</v>
      </c>
    </row>
    <row r="11" spans="1:6" ht="18.75" x14ac:dyDescent="0.25">
      <c r="A11" s="36" t="s">
        <v>2</v>
      </c>
      <c r="B11" s="14" t="s">
        <v>3</v>
      </c>
      <c r="C11" s="34">
        <f>C12</f>
        <v>452988500</v>
      </c>
      <c r="D11" s="34">
        <f t="shared" ref="D11:E11" si="0">D12</f>
        <v>288539886.57999998</v>
      </c>
      <c r="E11" s="34">
        <f t="shared" si="0"/>
        <v>288479886.57999998</v>
      </c>
      <c r="F11" s="33">
        <f t="shared" ref="F11:F80" si="1">ROUND(E11/D11*100,2)</f>
        <v>99.98</v>
      </c>
    </row>
    <row r="12" spans="1:6" ht="18.75" x14ac:dyDescent="0.25">
      <c r="A12" s="13" t="s">
        <v>4</v>
      </c>
      <c r="B12" s="14" t="s">
        <v>5</v>
      </c>
      <c r="C12" s="34">
        <v>452988500</v>
      </c>
      <c r="D12" s="34">
        <v>288539886.57999998</v>
      </c>
      <c r="E12" s="34">
        <v>288479886.57999998</v>
      </c>
      <c r="F12" s="33">
        <f t="shared" si="1"/>
        <v>99.98</v>
      </c>
    </row>
    <row r="13" spans="1:6" ht="56.25" x14ac:dyDescent="0.25">
      <c r="A13" s="13" t="s">
        <v>41</v>
      </c>
      <c r="B13" s="14" t="s">
        <v>42</v>
      </c>
      <c r="C13" s="35">
        <f>C14</f>
        <v>5843500</v>
      </c>
      <c r="D13" s="34">
        <f t="shared" ref="D13:E13" si="2">D14</f>
        <v>4381345.87</v>
      </c>
      <c r="E13" s="34">
        <f t="shared" si="2"/>
        <v>4381345.87</v>
      </c>
      <c r="F13" s="33">
        <f t="shared" si="1"/>
        <v>100</v>
      </c>
    </row>
    <row r="14" spans="1:6" ht="37.5" x14ac:dyDescent="0.25">
      <c r="A14" s="36" t="s">
        <v>44</v>
      </c>
      <c r="B14" s="15" t="s">
        <v>45</v>
      </c>
      <c r="C14" s="34">
        <v>5843500</v>
      </c>
      <c r="D14" s="34">
        <v>4381345.87</v>
      </c>
      <c r="E14" s="34">
        <v>4381345.87</v>
      </c>
      <c r="F14" s="33">
        <f t="shared" si="1"/>
        <v>100</v>
      </c>
    </row>
    <row r="15" spans="1:6" ht="18.75" x14ac:dyDescent="0.25">
      <c r="A15" s="13" t="s">
        <v>6</v>
      </c>
      <c r="B15" s="14" t="s">
        <v>7</v>
      </c>
      <c r="C15" s="34">
        <f>SUM(C16:C19)</f>
        <v>32433000</v>
      </c>
      <c r="D15" s="34">
        <f t="shared" ref="D15:E15" si="3">SUM(D16:D19)</f>
        <v>20809688.449999999</v>
      </c>
      <c r="E15" s="34">
        <f t="shared" si="3"/>
        <v>22452896.390000001</v>
      </c>
      <c r="F15" s="33">
        <f t="shared" si="1"/>
        <v>107.9</v>
      </c>
    </row>
    <row r="16" spans="1:6" ht="37.5" x14ac:dyDescent="0.25">
      <c r="A16" s="13" t="s">
        <v>60</v>
      </c>
      <c r="B16" s="15" t="s">
        <v>46</v>
      </c>
      <c r="C16" s="34">
        <v>30883000</v>
      </c>
      <c r="D16" s="34">
        <v>19259688.449999999</v>
      </c>
      <c r="E16" s="34">
        <v>19259688.449999999</v>
      </c>
      <c r="F16" s="33">
        <f t="shared" si="1"/>
        <v>100</v>
      </c>
    </row>
    <row r="17" spans="1:6" ht="37.5" x14ac:dyDescent="0.25">
      <c r="A17" s="13" t="s">
        <v>8</v>
      </c>
      <c r="B17" s="15" t="s">
        <v>9</v>
      </c>
      <c r="C17" s="34">
        <v>0</v>
      </c>
      <c r="D17" s="34">
        <v>0</v>
      </c>
      <c r="E17" s="34">
        <v>1024167.98</v>
      </c>
      <c r="F17" s="33"/>
    </row>
    <row r="18" spans="1:6" ht="18.75" x14ac:dyDescent="0.25">
      <c r="A18" s="13" t="s">
        <v>38</v>
      </c>
      <c r="B18" s="15" t="s">
        <v>39</v>
      </c>
      <c r="C18" s="34">
        <v>0</v>
      </c>
      <c r="D18" s="34">
        <v>0</v>
      </c>
      <c r="E18" s="34">
        <v>0</v>
      </c>
      <c r="F18" s="33"/>
    </row>
    <row r="19" spans="1:6" ht="37.5" x14ac:dyDescent="0.25">
      <c r="A19" s="13" t="s">
        <v>54</v>
      </c>
      <c r="B19" s="15" t="s">
        <v>43</v>
      </c>
      <c r="C19" s="34">
        <v>1550000</v>
      </c>
      <c r="D19" s="34">
        <v>1550000</v>
      </c>
      <c r="E19" s="34">
        <v>2169039.96</v>
      </c>
      <c r="F19" s="33">
        <f t="shared" si="1"/>
        <v>139.94</v>
      </c>
    </row>
    <row r="20" spans="1:6" ht="18.75" x14ac:dyDescent="0.25">
      <c r="A20" s="13" t="s">
        <v>10</v>
      </c>
      <c r="B20" s="14" t="s">
        <v>11</v>
      </c>
      <c r="C20" s="34">
        <f>SUM(C21:C23)</f>
        <v>20578344.91</v>
      </c>
      <c r="D20" s="34">
        <f t="shared" ref="D20:E20" si="4">SUM(D21:D23)</f>
        <v>10046813.030000001</v>
      </c>
      <c r="E20" s="34">
        <f t="shared" si="4"/>
        <v>10046813.030000001</v>
      </c>
      <c r="F20" s="33">
        <f t="shared" si="1"/>
        <v>100</v>
      </c>
    </row>
    <row r="21" spans="1:6" ht="18.75" x14ac:dyDescent="0.25">
      <c r="A21" s="36" t="s">
        <v>61</v>
      </c>
      <c r="B21" s="15" t="s">
        <v>47</v>
      </c>
      <c r="C21" s="34">
        <v>7165500</v>
      </c>
      <c r="D21" s="34">
        <v>1878918.24</v>
      </c>
      <c r="E21" s="34">
        <v>1878918.24</v>
      </c>
      <c r="F21" s="33">
        <f t="shared" si="1"/>
        <v>100</v>
      </c>
    </row>
    <row r="22" spans="1:6" ht="18.75" x14ac:dyDescent="0.25">
      <c r="A22" s="36" t="s">
        <v>111</v>
      </c>
      <c r="B22" s="15" t="s">
        <v>102</v>
      </c>
      <c r="C22" s="34">
        <v>6250000</v>
      </c>
      <c r="D22" s="34">
        <v>2857784.83</v>
      </c>
      <c r="E22" s="34">
        <v>2857784.83</v>
      </c>
      <c r="F22" s="33">
        <f t="shared" si="1"/>
        <v>100</v>
      </c>
    </row>
    <row r="23" spans="1:6" ht="18.75" x14ac:dyDescent="0.25">
      <c r="A23" s="36" t="s">
        <v>62</v>
      </c>
      <c r="B23" s="15" t="s">
        <v>12</v>
      </c>
      <c r="C23" s="34">
        <v>7162844.9100000001</v>
      </c>
      <c r="D23" s="34">
        <v>5310109.96</v>
      </c>
      <c r="E23" s="34">
        <v>5310109.96</v>
      </c>
      <c r="F23" s="33">
        <f t="shared" si="1"/>
        <v>100</v>
      </c>
    </row>
    <row r="24" spans="1:6" ht="18.75" x14ac:dyDescent="0.25">
      <c r="A24" s="13" t="s">
        <v>13</v>
      </c>
      <c r="B24" s="14" t="s">
        <v>79</v>
      </c>
      <c r="C24" s="34">
        <f>SUM(C25:C26)</f>
        <v>1885600</v>
      </c>
      <c r="D24" s="34">
        <f t="shared" ref="D24:E24" si="5">SUM(D25:D26)</f>
        <v>1325169.67</v>
      </c>
      <c r="E24" s="34">
        <f t="shared" si="5"/>
        <v>1478969.67</v>
      </c>
      <c r="F24" s="33">
        <f t="shared" si="1"/>
        <v>111.61</v>
      </c>
    </row>
    <row r="25" spans="1:6" ht="37.5" x14ac:dyDescent="0.25">
      <c r="A25" s="13" t="s">
        <v>14</v>
      </c>
      <c r="B25" s="15" t="s">
        <v>70</v>
      </c>
      <c r="C25" s="34">
        <v>1700000</v>
      </c>
      <c r="D25" s="34">
        <v>1139569.67</v>
      </c>
      <c r="E25" s="34">
        <v>1139569.67</v>
      </c>
      <c r="F25" s="33">
        <f t="shared" si="1"/>
        <v>100</v>
      </c>
    </row>
    <row r="26" spans="1:6" ht="56.25" x14ac:dyDescent="0.25">
      <c r="A26" s="13" t="s">
        <v>15</v>
      </c>
      <c r="B26" s="15" t="s">
        <v>71</v>
      </c>
      <c r="C26" s="34">
        <v>185600</v>
      </c>
      <c r="D26" s="34">
        <v>185600</v>
      </c>
      <c r="E26" s="34">
        <v>339400</v>
      </c>
      <c r="F26" s="33">
        <f t="shared" si="1"/>
        <v>182.87</v>
      </c>
    </row>
    <row r="27" spans="1:6" ht="56.25" x14ac:dyDescent="0.25">
      <c r="A27" s="36" t="s">
        <v>55</v>
      </c>
      <c r="B27" s="14" t="s">
        <v>16</v>
      </c>
      <c r="C27" s="34">
        <v>0</v>
      </c>
      <c r="D27" s="34">
        <v>0</v>
      </c>
      <c r="E27" s="34">
        <v>-4.5</v>
      </c>
      <c r="F27" s="33"/>
    </row>
    <row r="28" spans="1:6" ht="56.25" x14ac:dyDescent="0.25">
      <c r="A28" s="36" t="s">
        <v>17</v>
      </c>
      <c r="B28" s="14" t="s">
        <v>18</v>
      </c>
      <c r="C28" s="34">
        <f>SUM(C29:C32)</f>
        <v>27640200</v>
      </c>
      <c r="D28" s="34">
        <f t="shared" ref="D28:E28" si="6">SUM(D29:D32)</f>
        <v>19152618.68</v>
      </c>
      <c r="E28" s="34">
        <f t="shared" si="6"/>
        <v>19152618.68</v>
      </c>
      <c r="F28" s="33">
        <f t="shared" si="1"/>
        <v>100</v>
      </c>
    </row>
    <row r="29" spans="1:6" ht="112.5" x14ac:dyDescent="0.25">
      <c r="A29" s="36" t="s">
        <v>63</v>
      </c>
      <c r="B29" s="15" t="s">
        <v>58</v>
      </c>
      <c r="C29" s="34">
        <v>0</v>
      </c>
      <c r="D29" s="34">
        <v>0</v>
      </c>
      <c r="E29" s="34">
        <v>0</v>
      </c>
      <c r="F29" s="33"/>
    </row>
    <row r="30" spans="1:6" ht="112.5" x14ac:dyDescent="0.25">
      <c r="A30" s="36" t="s">
        <v>64</v>
      </c>
      <c r="B30" s="15" t="s">
        <v>40</v>
      </c>
      <c r="C30" s="34">
        <v>25540200</v>
      </c>
      <c r="D30" s="34">
        <v>17577436.190000001</v>
      </c>
      <c r="E30" s="34">
        <v>17577436.190000001</v>
      </c>
      <c r="F30" s="33">
        <f t="shared" si="1"/>
        <v>100</v>
      </c>
    </row>
    <row r="31" spans="1:6" ht="37.5" x14ac:dyDescent="0.25">
      <c r="A31" s="36" t="s">
        <v>65</v>
      </c>
      <c r="B31" s="15" t="s">
        <v>59</v>
      </c>
      <c r="C31" s="34">
        <v>0</v>
      </c>
      <c r="D31" s="34">
        <v>0</v>
      </c>
      <c r="E31" s="34">
        <v>0</v>
      </c>
      <c r="F31" s="33"/>
    </row>
    <row r="32" spans="1:6" ht="112.5" x14ac:dyDescent="0.25">
      <c r="A32" s="36" t="s">
        <v>66</v>
      </c>
      <c r="B32" s="15" t="s">
        <v>72</v>
      </c>
      <c r="C32" s="34">
        <v>2100000</v>
      </c>
      <c r="D32" s="34">
        <v>1575182.49</v>
      </c>
      <c r="E32" s="34">
        <v>1575182.49</v>
      </c>
      <c r="F32" s="33">
        <f t="shared" si="1"/>
        <v>100</v>
      </c>
    </row>
    <row r="33" spans="1:6" ht="37.5" x14ac:dyDescent="0.25">
      <c r="A33" s="36" t="s">
        <v>19</v>
      </c>
      <c r="B33" s="14" t="s">
        <v>20</v>
      </c>
      <c r="C33" s="34">
        <f>C34</f>
        <v>235600</v>
      </c>
      <c r="D33" s="34">
        <f t="shared" ref="D33:E33" si="7">D34</f>
        <v>24137.22</v>
      </c>
      <c r="E33" s="34">
        <f t="shared" si="7"/>
        <v>24137.22</v>
      </c>
      <c r="F33" s="33">
        <f t="shared" si="1"/>
        <v>100</v>
      </c>
    </row>
    <row r="34" spans="1:6" ht="18.75" x14ac:dyDescent="0.25">
      <c r="A34" s="36" t="s">
        <v>21</v>
      </c>
      <c r="B34" s="14" t="s">
        <v>22</v>
      </c>
      <c r="C34" s="34">
        <v>235600</v>
      </c>
      <c r="D34" s="34">
        <v>24137.22</v>
      </c>
      <c r="E34" s="34">
        <v>24137.22</v>
      </c>
      <c r="F34" s="33">
        <f t="shared" si="1"/>
        <v>100</v>
      </c>
    </row>
    <row r="35" spans="1:6" s="46" customFormat="1" ht="37.5" x14ac:dyDescent="0.25">
      <c r="A35" s="36" t="s">
        <v>23</v>
      </c>
      <c r="B35" s="14" t="s">
        <v>48</v>
      </c>
      <c r="C35" s="34">
        <f>C36</f>
        <v>412414.11</v>
      </c>
      <c r="D35" s="34">
        <f t="shared" ref="D35:E35" si="8">D36</f>
        <v>412414.11</v>
      </c>
      <c r="E35" s="34">
        <f t="shared" si="8"/>
        <v>2845693.41</v>
      </c>
      <c r="F35" s="33">
        <f t="shared" si="1"/>
        <v>690.01</v>
      </c>
    </row>
    <row r="36" spans="1:6" s="46" customFormat="1" ht="18.75" x14ac:dyDescent="0.25">
      <c r="A36" s="36" t="s">
        <v>67</v>
      </c>
      <c r="B36" s="15" t="s">
        <v>80</v>
      </c>
      <c r="C36" s="34">
        <v>412414.11</v>
      </c>
      <c r="D36" s="34">
        <v>412414.11</v>
      </c>
      <c r="E36" s="34">
        <v>2845693.41</v>
      </c>
      <c r="F36" s="33">
        <f t="shared" si="1"/>
        <v>690.01</v>
      </c>
    </row>
    <row r="37" spans="1:6" ht="37.5" x14ac:dyDescent="0.25">
      <c r="A37" s="36" t="s">
        <v>24</v>
      </c>
      <c r="B37" s="14" t="s">
        <v>25</v>
      </c>
      <c r="C37" s="34">
        <f>SUM(C38:C40)</f>
        <v>1537900</v>
      </c>
      <c r="D37" s="34">
        <f t="shared" ref="D37:E37" si="9">SUM(D38:D40)</f>
        <v>1465889.26</v>
      </c>
      <c r="E37" s="34">
        <f t="shared" si="9"/>
        <v>1732238.23</v>
      </c>
      <c r="F37" s="33">
        <f t="shared" si="1"/>
        <v>118.17</v>
      </c>
    </row>
    <row r="38" spans="1:6" ht="18.75" x14ac:dyDescent="0.25">
      <c r="A38" s="36" t="s">
        <v>26</v>
      </c>
      <c r="B38" s="15" t="s">
        <v>27</v>
      </c>
      <c r="C38" s="34">
        <v>150900</v>
      </c>
      <c r="D38" s="34">
        <v>78889.259999999995</v>
      </c>
      <c r="E38" s="34">
        <v>78889.259999999995</v>
      </c>
      <c r="F38" s="33">
        <f t="shared" si="1"/>
        <v>100</v>
      </c>
    </row>
    <row r="39" spans="1:6" ht="112.5" x14ac:dyDescent="0.25">
      <c r="A39" s="36" t="s">
        <v>127</v>
      </c>
      <c r="B39" s="15" t="s">
        <v>73</v>
      </c>
      <c r="C39" s="34">
        <v>1387000</v>
      </c>
      <c r="D39" s="34">
        <v>1387000</v>
      </c>
      <c r="E39" s="34">
        <v>1417231</v>
      </c>
      <c r="F39" s="33">
        <f t="shared" si="1"/>
        <v>102.18</v>
      </c>
    </row>
    <row r="40" spans="1:6" ht="37.5" x14ac:dyDescent="0.25">
      <c r="A40" s="36" t="s">
        <v>68</v>
      </c>
      <c r="B40" s="15" t="s">
        <v>74</v>
      </c>
      <c r="C40" s="34">
        <v>0</v>
      </c>
      <c r="D40" s="34">
        <v>0</v>
      </c>
      <c r="E40" s="34">
        <v>236117.97</v>
      </c>
      <c r="F40" s="33"/>
    </row>
    <row r="41" spans="1:6" ht="18.75" x14ac:dyDescent="0.25">
      <c r="A41" s="36" t="s">
        <v>28</v>
      </c>
      <c r="B41" s="14" t="s">
        <v>29</v>
      </c>
      <c r="C41" s="34">
        <f>C42</f>
        <v>200</v>
      </c>
      <c r="D41" s="34">
        <v>0</v>
      </c>
      <c r="E41" s="34">
        <f t="shared" ref="E41" si="10">E42</f>
        <v>0</v>
      </c>
      <c r="F41" s="33"/>
    </row>
    <row r="42" spans="1:6" ht="56.25" x14ac:dyDescent="0.25">
      <c r="A42" s="36" t="s">
        <v>69</v>
      </c>
      <c r="B42" s="15" t="s">
        <v>49</v>
      </c>
      <c r="C42" s="34">
        <v>200</v>
      </c>
      <c r="D42" s="34">
        <v>200</v>
      </c>
      <c r="E42" s="34">
        <v>0</v>
      </c>
      <c r="F42" s="33">
        <f t="shared" si="1"/>
        <v>0</v>
      </c>
    </row>
    <row r="43" spans="1:6" ht="18.75" x14ac:dyDescent="0.25">
      <c r="A43" s="36" t="s">
        <v>30</v>
      </c>
      <c r="B43" s="14" t="s">
        <v>82</v>
      </c>
      <c r="C43" s="34">
        <f>SUM(C44:C57)</f>
        <v>548799.99999999988</v>
      </c>
      <c r="D43" s="34">
        <f>SUM(D44:D57)</f>
        <v>482639.75999999989</v>
      </c>
      <c r="E43" s="34">
        <f>SUM(E44:E57)</f>
        <v>914094.06</v>
      </c>
      <c r="F43" s="33">
        <f t="shared" si="1"/>
        <v>189.39</v>
      </c>
    </row>
    <row r="44" spans="1:6" ht="93.75" x14ac:dyDescent="0.25">
      <c r="A44" s="36" t="s">
        <v>112</v>
      </c>
      <c r="B44" s="15" t="s">
        <v>226</v>
      </c>
      <c r="C44" s="34">
        <v>240595.14</v>
      </c>
      <c r="D44" s="34">
        <v>240595.14</v>
      </c>
      <c r="E44" s="34">
        <v>272251.48</v>
      </c>
      <c r="F44" s="33">
        <f t="shared" si="1"/>
        <v>113.16</v>
      </c>
    </row>
    <row r="45" spans="1:6" s="46" customFormat="1" ht="112.5" x14ac:dyDescent="0.25">
      <c r="A45" s="36" t="s">
        <v>113</v>
      </c>
      <c r="B45" s="15" t="s">
        <v>225</v>
      </c>
      <c r="C45" s="34">
        <v>-6367.66</v>
      </c>
      <c r="D45" s="34">
        <v>-6367.66</v>
      </c>
      <c r="E45" s="34">
        <v>2507.84</v>
      </c>
      <c r="F45" s="33">
        <f t="shared" si="1"/>
        <v>-39.380000000000003</v>
      </c>
    </row>
    <row r="46" spans="1:6" ht="131.25" x14ac:dyDescent="0.25">
      <c r="A46" s="36" t="s">
        <v>120</v>
      </c>
      <c r="B46" s="15" t="s">
        <v>122</v>
      </c>
      <c r="C46" s="34">
        <v>8000</v>
      </c>
      <c r="D46" s="34">
        <v>5000</v>
      </c>
      <c r="E46" s="34">
        <v>6000</v>
      </c>
      <c r="F46" s="33">
        <f t="shared" si="1"/>
        <v>120</v>
      </c>
    </row>
    <row r="47" spans="1:6" ht="150" x14ac:dyDescent="0.25">
      <c r="A47" s="36" t="s">
        <v>121</v>
      </c>
      <c r="B47" s="15" t="s">
        <v>123</v>
      </c>
      <c r="C47" s="34">
        <v>164000</v>
      </c>
      <c r="D47" s="34">
        <v>164000</v>
      </c>
      <c r="E47" s="34">
        <v>467656.65</v>
      </c>
      <c r="F47" s="33">
        <f t="shared" si="1"/>
        <v>285.16000000000003</v>
      </c>
    </row>
    <row r="48" spans="1:6" s="46" customFormat="1" ht="131.25" x14ac:dyDescent="0.25">
      <c r="A48" s="36" t="s">
        <v>117</v>
      </c>
      <c r="B48" s="15" t="s">
        <v>114</v>
      </c>
      <c r="C48" s="34">
        <v>8300</v>
      </c>
      <c r="D48" s="34">
        <v>2956.54</v>
      </c>
      <c r="E48" s="34">
        <v>2956.54</v>
      </c>
      <c r="F48" s="33">
        <f t="shared" si="1"/>
        <v>100</v>
      </c>
    </row>
    <row r="49" spans="1:6" ht="168.75" x14ac:dyDescent="0.25">
      <c r="A49" s="36" t="s">
        <v>118</v>
      </c>
      <c r="B49" s="15" t="s">
        <v>115</v>
      </c>
      <c r="C49" s="34">
        <v>16500</v>
      </c>
      <c r="D49" s="34">
        <v>16500</v>
      </c>
      <c r="E49" s="34">
        <v>38517.01</v>
      </c>
      <c r="F49" s="33">
        <f t="shared" si="1"/>
        <v>233.44</v>
      </c>
    </row>
    <row r="50" spans="1:6" ht="131.25" x14ac:dyDescent="0.25">
      <c r="A50" s="36" t="s">
        <v>175</v>
      </c>
      <c r="B50" s="16" t="s">
        <v>176</v>
      </c>
      <c r="C50" s="34">
        <v>15176.85</v>
      </c>
      <c r="D50" s="34">
        <v>15176.85</v>
      </c>
      <c r="E50" s="34">
        <v>15176.85</v>
      </c>
      <c r="F50" s="33">
        <f t="shared" si="1"/>
        <v>100</v>
      </c>
    </row>
    <row r="51" spans="1:6" ht="187.5" x14ac:dyDescent="0.25">
      <c r="A51" s="36" t="s">
        <v>119</v>
      </c>
      <c r="B51" s="15" t="s">
        <v>116</v>
      </c>
      <c r="C51" s="34">
        <v>5100.7299999999996</v>
      </c>
      <c r="D51" s="34">
        <v>5100.7299999999996</v>
      </c>
      <c r="E51" s="34">
        <v>12300.73</v>
      </c>
      <c r="F51" s="33">
        <f t="shared" si="1"/>
        <v>241.16</v>
      </c>
    </row>
    <row r="52" spans="1:6" ht="150" x14ac:dyDescent="0.25">
      <c r="A52" s="36" t="s">
        <v>124</v>
      </c>
      <c r="B52" s="15" t="s">
        <v>125</v>
      </c>
      <c r="C52" s="34">
        <v>1998.99</v>
      </c>
      <c r="D52" s="34">
        <v>1998.99</v>
      </c>
      <c r="E52" s="34">
        <v>2998.99</v>
      </c>
      <c r="F52" s="33">
        <f t="shared" si="1"/>
        <v>150.03</v>
      </c>
    </row>
    <row r="53" spans="1:6" ht="112.5" x14ac:dyDescent="0.25">
      <c r="A53" s="36" t="s">
        <v>167</v>
      </c>
      <c r="B53" s="15" t="s">
        <v>168</v>
      </c>
      <c r="C53" s="34">
        <v>80195.95</v>
      </c>
      <c r="D53" s="34">
        <v>25379.17</v>
      </c>
      <c r="E53" s="34">
        <v>25379.17</v>
      </c>
      <c r="F53" s="33">
        <f t="shared" si="1"/>
        <v>100</v>
      </c>
    </row>
    <row r="54" spans="1:6" ht="187.5" x14ac:dyDescent="0.25">
      <c r="A54" s="36" t="s">
        <v>169</v>
      </c>
      <c r="B54" s="15" t="s">
        <v>170</v>
      </c>
      <c r="C54" s="34">
        <v>1000</v>
      </c>
      <c r="D54" s="34">
        <v>1000</v>
      </c>
      <c r="E54" s="34">
        <v>2500</v>
      </c>
      <c r="F54" s="33">
        <f t="shared" si="1"/>
        <v>250</v>
      </c>
    </row>
    <row r="55" spans="1:6" ht="93.75" x14ac:dyDescent="0.25">
      <c r="A55" s="36" t="s">
        <v>171</v>
      </c>
      <c r="B55" s="15" t="s">
        <v>172</v>
      </c>
      <c r="C55" s="34">
        <v>7500</v>
      </c>
      <c r="D55" s="34">
        <v>7500</v>
      </c>
      <c r="E55" s="34">
        <v>31548.799999999999</v>
      </c>
      <c r="F55" s="33">
        <f t="shared" si="1"/>
        <v>420.65</v>
      </c>
    </row>
    <row r="56" spans="1:6" s="46" customFormat="1" ht="206.25" x14ac:dyDescent="0.25">
      <c r="A56" s="49" t="s">
        <v>227</v>
      </c>
      <c r="B56" s="15" t="s">
        <v>183</v>
      </c>
      <c r="C56" s="34">
        <v>3300</v>
      </c>
      <c r="D56" s="34">
        <v>300</v>
      </c>
      <c r="E56" s="34">
        <v>300</v>
      </c>
      <c r="F56" s="33">
        <f t="shared" si="1"/>
        <v>100</v>
      </c>
    </row>
    <row r="57" spans="1:6" s="46" customFormat="1" ht="150" x14ac:dyDescent="0.25">
      <c r="A57" s="49" t="s">
        <v>228</v>
      </c>
      <c r="B57" s="15" t="s">
        <v>229</v>
      </c>
      <c r="C57" s="34">
        <v>3500</v>
      </c>
      <c r="D57" s="34">
        <v>3500</v>
      </c>
      <c r="E57" s="34">
        <v>34000</v>
      </c>
      <c r="F57" s="33">
        <f t="shared" si="1"/>
        <v>971.43</v>
      </c>
    </row>
    <row r="58" spans="1:6" ht="18.75" x14ac:dyDescent="0.25">
      <c r="A58" s="36" t="s">
        <v>56</v>
      </c>
      <c r="B58" s="14" t="s">
        <v>31</v>
      </c>
      <c r="C58" s="34">
        <v>0</v>
      </c>
      <c r="D58" s="34">
        <v>0</v>
      </c>
      <c r="E58" s="34">
        <v>38000</v>
      </c>
      <c r="F58" s="33"/>
    </row>
    <row r="59" spans="1:6" ht="18.75" x14ac:dyDescent="0.25">
      <c r="A59" s="36" t="s">
        <v>32</v>
      </c>
      <c r="B59" s="14" t="s">
        <v>53</v>
      </c>
      <c r="C59" s="34">
        <f>C60+C135+C137+C141+C146+C147</f>
        <v>1327962970.71</v>
      </c>
      <c r="D59" s="34">
        <f>D60+D135+D137+D141+D146+D147</f>
        <v>1050376656.63</v>
      </c>
      <c r="E59" s="34">
        <f>E60+E135+E137+E141+E146+E147</f>
        <v>905815162.83000016</v>
      </c>
      <c r="F59" s="33">
        <f t="shared" si="1"/>
        <v>86.24</v>
      </c>
    </row>
    <row r="60" spans="1:6" ht="56.25" x14ac:dyDescent="0.25">
      <c r="A60" s="36" t="s">
        <v>75</v>
      </c>
      <c r="B60" s="14" t="s">
        <v>76</v>
      </c>
      <c r="C60" s="34">
        <f>C61+C65+C86+C111</f>
        <v>1042047469.85</v>
      </c>
      <c r="D60" s="34">
        <f>D61+D65+D86+D111</f>
        <v>801414279.25</v>
      </c>
      <c r="E60" s="34">
        <f>E61+E65+E86+E111</f>
        <v>740410049.16000009</v>
      </c>
      <c r="F60" s="33">
        <f t="shared" si="1"/>
        <v>92.39</v>
      </c>
    </row>
    <row r="61" spans="1:6" ht="37.5" x14ac:dyDescent="0.25">
      <c r="A61" s="36" t="s">
        <v>88</v>
      </c>
      <c r="B61" s="14" t="s">
        <v>83</v>
      </c>
      <c r="C61" s="34">
        <f>SUM(C62:C64)</f>
        <v>247158500</v>
      </c>
      <c r="D61" s="34">
        <f t="shared" ref="D61:E61" si="11">SUM(D62:D64)</f>
        <v>208443400</v>
      </c>
      <c r="E61" s="34">
        <f t="shared" si="11"/>
        <v>208443400</v>
      </c>
      <c r="F61" s="33">
        <f t="shared" si="1"/>
        <v>100</v>
      </c>
    </row>
    <row r="62" spans="1:6" s="47" customFormat="1" ht="75" x14ac:dyDescent="0.3">
      <c r="A62" s="13" t="s">
        <v>191</v>
      </c>
      <c r="B62" s="14" t="s">
        <v>152</v>
      </c>
      <c r="C62" s="34">
        <v>193575700</v>
      </c>
      <c r="D62" s="34">
        <v>154860600</v>
      </c>
      <c r="E62" s="34">
        <v>154860600</v>
      </c>
      <c r="F62" s="33">
        <f t="shared" si="1"/>
        <v>100</v>
      </c>
    </row>
    <row r="63" spans="1:6" s="47" customFormat="1" ht="56.25" x14ac:dyDescent="0.3">
      <c r="A63" s="49" t="s">
        <v>213</v>
      </c>
      <c r="B63" s="48" t="s">
        <v>214</v>
      </c>
      <c r="C63" s="34">
        <v>8326100</v>
      </c>
      <c r="D63" s="34">
        <v>8326100</v>
      </c>
      <c r="E63" s="34">
        <v>8326100</v>
      </c>
      <c r="F63" s="33">
        <f t="shared" si="1"/>
        <v>100</v>
      </c>
    </row>
    <row r="64" spans="1:6" s="47" customFormat="1" ht="23.25" customHeight="1" x14ac:dyDescent="0.3">
      <c r="A64" s="49" t="s">
        <v>215</v>
      </c>
      <c r="B64" s="48" t="s">
        <v>216</v>
      </c>
      <c r="C64" s="34">
        <v>45256700</v>
      </c>
      <c r="D64" s="34">
        <v>45256700</v>
      </c>
      <c r="E64" s="34">
        <v>45256700</v>
      </c>
      <c r="F64" s="33">
        <f t="shared" si="1"/>
        <v>100</v>
      </c>
    </row>
    <row r="65" spans="1:6" s="46" customFormat="1" ht="56.25" x14ac:dyDescent="0.25">
      <c r="A65" s="36" t="s">
        <v>89</v>
      </c>
      <c r="B65" s="17" t="s">
        <v>81</v>
      </c>
      <c r="C65" s="34">
        <f>C66+C82</f>
        <v>113898059.84999999</v>
      </c>
      <c r="D65" s="34">
        <f t="shared" ref="D65:E65" si="12">D66+D82</f>
        <v>72045243.919999987</v>
      </c>
      <c r="E65" s="34">
        <f t="shared" si="12"/>
        <v>30335397.52</v>
      </c>
      <c r="F65" s="33">
        <f t="shared" si="1"/>
        <v>42.11</v>
      </c>
    </row>
    <row r="66" spans="1:6" ht="18.75" x14ac:dyDescent="0.25">
      <c r="A66" s="36"/>
      <c r="B66" s="18" t="s">
        <v>34</v>
      </c>
      <c r="C66" s="34">
        <f>SUM(C68:C81)</f>
        <v>106320629.84999999</v>
      </c>
      <c r="D66" s="34">
        <f t="shared" ref="D66:E66" si="13">SUM(D68:D81)</f>
        <v>66078183.309999995</v>
      </c>
      <c r="E66" s="34">
        <f t="shared" si="13"/>
        <v>28889410.73</v>
      </c>
      <c r="F66" s="33">
        <f t="shared" si="1"/>
        <v>43.72</v>
      </c>
    </row>
    <row r="67" spans="1:6" ht="18.75" x14ac:dyDescent="0.25">
      <c r="A67" s="36"/>
      <c r="B67" s="19" t="s">
        <v>33</v>
      </c>
      <c r="C67" s="34"/>
      <c r="D67" s="34"/>
      <c r="E67" s="34"/>
      <c r="F67" s="33"/>
    </row>
    <row r="68" spans="1:6" ht="131.25" x14ac:dyDescent="0.25">
      <c r="A68" s="13" t="s">
        <v>207</v>
      </c>
      <c r="B68" s="20" t="s">
        <v>147</v>
      </c>
      <c r="C68" s="34">
        <v>5329053.8499999996</v>
      </c>
      <c r="D68" s="34">
        <v>5329053.8499999996</v>
      </c>
      <c r="E68" s="34">
        <v>0</v>
      </c>
      <c r="F68" s="33">
        <f t="shared" si="1"/>
        <v>0</v>
      </c>
    </row>
    <row r="69" spans="1:6" ht="187.5" x14ac:dyDescent="0.25">
      <c r="A69" s="13" t="s">
        <v>208</v>
      </c>
      <c r="B69" s="21" t="s">
        <v>139</v>
      </c>
      <c r="C69" s="34">
        <v>4073400</v>
      </c>
      <c r="D69" s="34">
        <v>2438412.2599999998</v>
      </c>
      <c r="E69" s="34">
        <v>2339505.11</v>
      </c>
      <c r="F69" s="33">
        <f t="shared" si="1"/>
        <v>95.94</v>
      </c>
    </row>
    <row r="70" spans="1:6" ht="225" x14ac:dyDescent="0.25">
      <c r="A70" s="13" t="s">
        <v>208</v>
      </c>
      <c r="B70" s="14" t="s">
        <v>106</v>
      </c>
      <c r="C70" s="34">
        <v>4489100</v>
      </c>
      <c r="D70" s="34">
        <v>4489100</v>
      </c>
      <c r="E70" s="34">
        <v>0</v>
      </c>
      <c r="F70" s="33">
        <f t="shared" si="1"/>
        <v>0</v>
      </c>
    </row>
    <row r="71" spans="1:6" ht="206.25" x14ac:dyDescent="0.25">
      <c r="A71" s="36" t="s">
        <v>90</v>
      </c>
      <c r="B71" s="14" t="s">
        <v>148</v>
      </c>
      <c r="C71" s="34">
        <f>4900000+20104800</f>
        <v>25004800</v>
      </c>
      <c r="D71" s="34">
        <f>4900000+7864100</f>
        <v>12764100</v>
      </c>
      <c r="E71" s="34">
        <f>568100+4976100</f>
        <v>5544200</v>
      </c>
      <c r="F71" s="33">
        <f t="shared" si="1"/>
        <v>43.44</v>
      </c>
    </row>
    <row r="72" spans="1:6" ht="168.75" x14ac:dyDescent="0.25">
      <c r="A72" s="36" t="s">
        <v>110</v>
      </c>
      <c r="B72" s="14" t="s">
        <v>150</v>
      </c>
      <c r="C72" s="34">
        <v>9663680</v>
      </c>
      <c r="D72" s="34">
        <v>9663680</v>
      </c>
      <c r="E72" s="34">
        <v>5882452.0599999996</v>
      </c>
      <c r="F72" s="33">
        <f t="shared" si="1"/>
        <v>60.87</v>
      </c>
    </row>
    <row r="73" spans="1:6" ht="131.25" x14ac:dyDescent="0.25">
      <c r="A73" s="13" t="s">
        <v>208</v>
      </c>
      <c r="B73" s="22" t="s">
        <v>155</v>
      </c>
      <c r="C73" s="34">
        <v>2125200</v>
      </c>
      <c r="D73" s="34">
        <v>2125200</v>
      </c>
      <c r="E73" s="34">
        <v>2125200</v>
      </c>
      <c r="F73" s="33">
        <f t="shared" si="1"/>
        <v>100</v>
      </c>
    </row>
    <row r="74" spans="1:6" ht="131.25" x14ac:dyDescent="0.25">
      <c r="A74" s="13" t="s">
        <v>208</v>
      </c>
      <c r="B74" s="21" t="s">
        <v>108</v>
      </c>
      <c r="C74" s="34">
        <v>149600</v>
      </c>
      <c r="D74" s="34">
        <v>72500</v>
      </c>
      <c r="E74" s="34">
        <v>54900</v>
      </c>
      <c r="F74" s="33">
        <f t="shared" si="1"/>
        <v>75.72</v>
      </c>
    </row>
    <row r="75" spans="1:6" ht="131.25" x14ac:dyDescent="0.25">
      <c r="A75" s="13" t="s">
        <v>90</v>
      </c>
      <c r="B75" s="14" t="s">
        <v>143</v>
      </c>
      <c r="C75" s="34">
        <f>117460+79800+15675+9905+94860</f>
        <v>317700</v>
      </c>
      <c r="D75" s="34">
        <f>117460+79800+15675+94860</f>
        <v>307795</v>
      </c>
      <c r="E75" s="34">
        <f>117460+79800+15675+94860</f>
        <v>307795</v>
      </c>
      <c r="F75" s="33">
        <f t="shared" si="1"/>
        <v>100</v>
      </c>
    </row>
    <row r="76" spans="1:6" ht="243.75" x14ac:dyDescent="0.25">
      <c r="A76" s="36" t="s">
        <v>90</v>
      </c>
      <c r="B76" s="21" t="s">
        <v>144</v>
      </c>
      <c r="C76" s="34">
        <v>1978200</v>
      </c>
      <c r="D76" s="34">
        <v>1978200</v>
      </c>
      <c r="E76" s="34">
        <v>1978200</v>
      </c>
      <c r="F76" s="33">
        <f t="shared" si="1"/>
        <v>100</v>
      </c>
    </row>
    <row r="77" spans="1:6" ht="206.25" x14ac:dyDescent="0.25">
      <c r="A77" s="36" t="s">
        <v>126</v>
      </c>
      <c r="B77" s="21" t="s">
        <v>161</v>
      </c>
      <c r="C77" s="34">
        <v>8817700</v>
      </c>
      <c r="D77" s="34">
        <v>5060138.08</v>
      </c>
      <c r="E77" s="34">
        <v>2818159.94</v>
      </c>
      <c r="F77" s="33">
        <f t="shared" si="1"/>
        <v>55.69</v>
      </c>
    </row>
    <row r="78" spans="1:6" ht="168.75" x14ac:dyDescent="0.25">
      <c r="A78" s="30" t="s">
        <v>134</v>
      </c>
      <c r="B78" s="14" t="s">
        <v>145</v>
      </c>
      <c r="C78" s="34">
        <v>395200</v>
      </c>
      <c r="D78" s="34">
        <v>395200</v>
      </c>
      <c r="E78" s="34">
        <v>379990.5</v>
      </c>
      <c r="F78" s="33">
        <f t="shared" si="1"/>
        <v>96.15</v>
      </c>
    </row>
    <row r="79" spans="1:6" ht="37.5" x14ac:dyDescent="0.25">
      <c r="A79" s="13" t="s">
        <v>90</v>
      </c>
      <c r="B79" s="14" t="s">
        <v>211</v>
      </c>
      <c r="C79" s="34">
        <v>3195796</v>
      </c>
      <c r="D79" s="34">
        <v>3195796</v>
      </c>
      <c r="E79" s="34">
        <v>0</v>
      </c>
      <c r="F79" s="33">
        <f t="shared" si="1"/>
        <v>0</v>
      </c>
    </row>
    <row r="80" spans="1:6" ht="262.5" x14ac:dyDescent="0.25">
      <c r="A80" s="36" t="s">
        <v>134</v>
      </c>
      <c r="B80" s="14" t="s">
        <v>184</v>
      </c>
      <c r="C80" s="34">
        <v>10800000</v>
      </c>
      <c r="D80" s="34">
        <v>10800000</v>
      </c>
      <c r="E80" s="34">
        <v>0</v>
      </c>
      <c r="F80" s="33">
        <f t="shared" si="1"/>
        <v>0</v>
      </c>
    </row>
    <row r="81" spans="1:6" ht="131.25" x14ac:dyDescent="0.25">
      <c r="A81" s="36" t="s">
        <v>185</v>
      </c>
      <c r="B81" s="14" t="s">
        <v>147</v>
      </c>
      <c r="C81" s="34">
        <v>29981200</v>
      </c>
      <c r="D81" s="34">
        <v>7459008.1200000001</v>
      </c>
      <c r="E81" s="34">
        <v>7459008.1200000001</v>
      </c>
      <c r="F81" s="33">
        <f t="shared" ref="F81" si="14">ROUND(E81/D81*100,2)</f>
        <v>100</v>
      </c>
    </row>
    <row r="82" spans="1:6" ht="18.75" x14ac:dyDescent="0.25">
      <c r="A82" s="36"/>
      <c r="B82" s="18" t="s">
        <v>35</v>
      </c>
      <c r="C82" s="34">
        <f>SUM(C83:C85)</f>
        <v>7577430</v>
      </c>
      <c r="D82" s="34">
        <f t="shared" ref="D82:E82" si="15">SUM(D83:D85)</f>
        <v>5967060.6099999994</v>
      </c>
      <c r="E82" s="34">
        <f t="shared" si="15"/>
        <v>1445986.79</v>
      </c>
      <c r="F82" s="33">
        <f t="shared" ref="F82:F147" si="16">ROUND(E82/D82*100,2)</f>
        <v>24.23</v>
      </c>
    </row>
    <row r="83" spans="1:6" ht="131.25" x14ac:dyDescent="0.25">
      <c r="A83" s="36" t="s">
        <v>131</v>
      </c>
      <c r="B83" s="14" t="s">
        <v>132</v>
      </c>
      <c r="C83" s="34">
        <v>3407100</v>
      </c>
      <c r="D83" s="34">
        <v>3407100</v>
      </c>
      <c r="E83" s="34">
        <v>0</v>
      </c>
      <c r="F83" s="33">
        <f t="shared" si="16"/>
        <v>0</v>
      </c>
    </row>
    <row r="84" spans="1:6" ht="168.75" x14ac:dyDescent="0.25">
      <c r="A84" s="36" t="s">
        <v>110</v>
      </c>
      <c r="B84" s="14" t="s">
        <v>151</v>
      </c>
      <c r="C84" s="34">
        <v>391330</v>
      </c>
      <c r="D84" s="34">
        <v>391330</v>
      </c>
      <c r="E84" s="34">
        <v>238204.02</v>
      </c>
      <c r="F84" s="33">
        <f t="shared" si="16"/>
        <v>60.87</v>
      </c>
    </row>
    <row r="85" spans="1:6" ht="75" x14ac:dyDescent="0.25">
      <c r="A85" s="13" t="s">
        <v>210</v>
      </c>
      <c r="B85" s="14" t="s">
        <v>166</v>
      </c>
      <c r="C85" s="34">
        <v>3779000</v>
      </c>
      <c r="D85" s="34">
        <v>2168630.61</v>
      </c>
      <c r="E85" s="34">
        <v>1207782.77</v>
      </c>
      <c r="F85" s="33">
        <f t="shared" si="16"/>
        <v>55.69</v>
      </c>
    </row>
    <row r="86" spans="1:6" s="46" customFormat="1" ht="37.5" x14ac:dyDescent="0.25">
      <c r="A86" s="36" t="s">
        <v>91</v>
      </c>
      <c r="B86" s="17" t="s">
        <v>84</v>
      </c>
      <c r="C86" s="34">
        <f>C87+C106</f>
        <v>608064800</v>
      </c>
      <c r="D86" s="34">
        <f t="shared" ref="D86:E86" si="17">D87+D106</f>
        <v>470758657.31000006</v>
      </c>
      <c r="E86" s="34">
        <f t="shared" si="17"/>
        <v>454381754.30000001</v>
      </c>
      <c r="F86" s="33">
        <f t="shared" si="16"/>
        <v>96.52</v>
      </c>
    </row>
    <row r="87" spans="1:6" ht="18.75" x14ac:dyDescent="0.25">
      <c r="A87" s="37"/>
      <c r="B87" s="24" t="s">
        <v>34</v>
      </c>
      <c r="C87" s="34">
        <f>SUM(C89:C105)</f>
        <v>603219500</v>
      </c>
      <c r="D87" s="34">
        <f>SUM(D89:D105)</f>
        <v>467095619.45000005</v>
      </c>
      <c r="E87" s="34">
        <f t="shared" ref="E87" si="18">SUM(E89:E105)</f>
        <v>450809254.30000001</v>
      </c>
      <c r="F87" s="33">
        <f t="shared" si="16"/>
        <v>96.51</v>
      </c>
    </row>
    <row r="88" spans="1:6" ht="18.75" x14ac:dyDescent="0.25">
      <c r="A88" s="36"/>
      <c r="B88" s="19" t="s">
        <v>33</v>
      </c>
      <c r="C88" s="34"/>
      <c r="D88" s="34"/>
      <c r="E88" s="34"/>
      <c r="F88" s="33"/>
    </row>
    <row r="89" spans="1:6" ht="243.75" x14ac:dyDescent="0.25">
      <c r="A89" s="13" t="s">
        <v>92</v>
      </c>
      <c r="B89" s="15" t="s">
        <v>141</v>
      </c>
      <c r="C89" s="34">
        <f>233085800+277869600+909000</f>
        <v>511864400</v>
      </c>
      <c r="D89" s="34">
        <f>186530158.51+212505064.33+909000</f>
        <v>399944222.84000003</v>
      </c>
      <c r="E89" s="34">
        <f>185390200+210186900+909000</f>
        <v>396486100</v>
      </c>
      <c r="F89" s="33">
        <f t="shared" si="16"/>
        <v>99.14</v>
      </c>
    </row>
    <row r="90" spans="1:6" ht="262.5" x14ac:dyDescent="0.25">
      <c r="A90" s="36" t="s">
        <v>92</v>
      </c>
      <c r="B90" s="15" t="s">
        <v>138</v>
      </c>
      <c r="C90" s="34">
        <v>40158800</v>
      </c>
      <c r="D90" s="34">
        <v>23534784</v>
      </c>
      <c r="E90" s="34">
        <v>19532900</v>
      </c>
      <c r="F90" s="33">
        <f t="shared" si="16"/>
        <v>83</v>
      </c>
    </row>
    <row r="91" spans="1:6" ht="225" x14ac:dyDescent="0.25">
      <c r="A91" s="36" t="s">
        <v>92</v>
      </c>
      <c r="B91" s="15" t="s">
        <v>157</v>
      </c>
      <c r="C91" s="34">
        <v>491400</v>
      </c>
      <c r="D91" s="34">
        <v>491400</v>
      </c>
      <c r="E91" s="34">
        <v>491400</v>
      </c>
      <c r="F91" s="33">
        <f t="shared" si="16"/>
        <v>100</v>
      </c>
    </row>
    <row r="92" spans="1:6" ht="225" x14ac:dyDescent="0.25">
      <c r="A92" s="36" t="s">
        <v>92</v>
      </c>
      <c r="B92" s="15" t="s">
        <v>146</v>
      </c>
      <c r="C92" s="34">
        <v>1449700</v>
      </c>
      <c r="D92" s="34">
        <v>986133.91</v>
      </c>
      <c r="E92" s="34">
        <v>760000</v>
      </c>
      <c r="F92" s="33">
        <f t="shared" si="16"/>
        <v>77.069999999999993</v>
      </c>
    </row>
    <row r="93" spans="1:6" ht="393.75" x14ac:dyDescent="0.25">
      <c r="A93" s="36" t="s">
        <v>92</v>
      </c>
      <c r="B93" s="15" t="s">
        <v>135</v>
      </c>
      <c r="C93" s="34">
        <v>870700</v>
      </c>
      <c r="D93" s="34">
        <v>518982.08</v>
      </c>
      <c r="E93" s="34">
        <v>374500</v>
      </c>
      <c r="F93" s="33">
        <f t="shared" si="16"/>
        <v>72.16</v>
      </c>
    </row>
    <row r="94" spans="1:6" ht="187.5" x14ac:dyDescent="0.25">
      <c r="A94" s="36" t="s">
        <v>92</v>
      </c>
      <c r="B94" s="15" t="s">
        <v>107</v>
      </c>
      <c r="C94" s="34">
        <v>258100</v>
      </c>
      <c r="D94" s="34">
        <v>258100</v>
      </c>
      <c r="E94" s="34">
        <v>258100</v>
      </c>
      <c r="F94" s="33">
        <f t="shared" si="16"/>
        <v>100</v>
      </c>
    </row>
    <row r="95" spans="1:6" ht="168.75" x14ac:dyDescent="0.25">
      <c r="A95" s="36" t="s">
        <v>92</v>
      </c>
      <c r="B95" s="15" t="s">
        <v>105</v>
      </c>
      <c r="C95" s="34">
        <f>7224638.59+213861.41+323800</f>
        <v>7762300</v>
      </c>
      <c r="D95" s="34">
        <v>4948880.2</v>
      </c>
      <c r="E95" s="34">
        <v>4710000</v>
      </c>
      <c r="F95" s="33">
        <f t="shared" si="16"/>
        <v>95.17</v>
      </c>
    </row>
    <row r="96" spans="1:6" ht="243.75" x14ac:dyDescent="0.25">
      <c r="A96" s="36" t="s">
        <v>92</v>
      </c>
      <c r="B96" s="15" t="s">
        <v>103</v>
      </c>
      <c r="C96" s="34">
        <v>6696100</v>
      </c>
      <c r="D96" s="34">
        <v>4800000</v>
      </c>
      <c r="E96" s="34">
        <v>4370000</v>
      </c>
      <c r="F96" s="33">
        <f t="shared" si="16"/>
        <v>91.04</v>
      </c>
    </row>
    <row r="97" spans="1:6" ht="187.5" x14ac:dyDescent="0.25">
      <c r="A97" s="36" t="s">
        <v>92</v>
      </c>
      <c r="B97" s="15" t="s">
        <v>140</v>
      </c>
      <c r="C97" s="34">
        <v>5353800</v>
      </c>
      <c r="D97" s="34">
        <v>5337977.0999999996</v>
      </c>
      <c r="E97" s="34">
        <v>2821100</v>
      </c>
      <c r="F97" s="33">
        <f t="shared" si="16"/>
        <v>52.85</v>
      </c>
    </row>
    <row r="98" spans="1:6" ht="393.75" x14ac:dyDescent="0.25">
      <c r="A98" s="36" t="s">
        <v>92</v>
      </c>
      <c r="B98" s="15" t="s">
        <v>149</v>
      </c>
      <c r="C98" s="34">
        <v>6600</v>
      </c>
      <c r="D98" s="34">
        <v>3300</v>
      </c>
      <c r="E98" s="34">
        <v>3300</v>
      </c>
      <c r="F98" s="33">
        <f t="shared" si="16"/>
        <v>100</v>
      </c>
    </row>
    <row r="99" spans="1:6" ht="150" x14ac:dyDescent="0.25">
      <c r="A99" s="36" t="s">
        <v>92</v>
      </c>
      <c r="B99" s="15" t="s">
        <v>158</v>
      </c>
      <c r="C99" s="34">
        <v>3778400</v>
      </c>
      <c r="D99" s="34">
        <v>2584985.02</v>
      </c>
      <c r="E99" s="34">
        <v>2503000</v>
      </c>
      <c r="F99" s="33">
        <f t="shared" si="16"/>
        <v>96.83</v>
      </c>
    </row>
    <row r="100" spans="1:6" ht="206.25" x14ac:dyDescent="0.25">
      <c r="A100" s="36" t="s">
        <v>92</v>
      </c>
      <c r="B100" s="15" t="s">
        <v>93</v>
      </c>
      <c r="C100" s="34">
        <v>74600</v>
      </c>
      <c r="D100" s="34">
        <v>74600</v>
      </c>
      <c r="E100" s="34">
        <v>74600</v>
      </c>
      <c r="F100" s="33">
        <f t="shared" si="16"/>
        <v>100</v>
      </c>
    </row>
    <row r="101" spans="1:6" ht="168.75" x14ac:dyDescent="0.25">
      <c r="A101" s="36" t="s">
        <v>92</v>
      </c>
      <c r="B101" s="15" t="s">
        <v>156</v>
      </c>
      <c r="C101" s="34">
        <v>451800</v>
      </c>
      <c r="D101" s="34">
        <v>450067.3</v>
      </c>
      <c r="E101" s="34">
        <v>450067.3</v>
      </c>
      <c r="F101" s="33">
        <f t="shared" si="16"/>
        <v>100</v>
      </c>
    </row>
    <row r="102" spans="1:6" ht="206.25" x14ac:dyDescent="0.25">
      <c r="A102" s="13" t="s">
        <v>94</v>
      </c>
      <c r="B102" s="14" t="s">
        <v>142</v>
      </c>
      <c r="C102" s="34">
        <v>16787000</v>
      </c>
      <c r="D102" s="34">
        <v>16612000</v>
      </c>
      <c r="E102" s="34">
        <v>11424000</v>
      </c>
      <c r="F102" s="33">
        <f t="shared" si="16"/>
        <v>68.77</v>
      </c>
    </row>
    <row r="103" spans="1:6" ht="206.25" x14ac:dyDescent="0.25">
      <c r="A103" s="13" t="s">
        <v>206</v>
      </c>
      <c r="B103" s="15" t="s">
        <v>104</v>
      </c>
      <c r="C103" s="34">
        <v>6356400</v>
      </c>
      <c r="D103" s="34">
        <v>6078187</v>
      </c>
      <c r="E103" s="34">
        <v>6078187</v>
      </c>
      <c r="F103" s="33">
        <f t="shared" si="16"/>
        <v>100</v>
      </c>
    </row>
    <row r="104" spans="1:6" ht="243.75" x14ac:dyDescent="0.25">
      <c r="A104" s="36" t="s">
        <v>95</v>
      </c>
      <c r="B104" s="15" t="s">
        <v>109</v>
      </c>
      <c r="C104" s="34">
        <v>853400</v>
      </c>
      <c r="D104" s="34">
        <v>472000</v>
      </c>
      <c r="E104" s="34">
        <v>472000</v>
      </c>
      <c r="F104" s="33">
        <f t="shared" si="16"/>
        <v>100</v>
      </c>
    </row>
    <row r="105" spans="1:6" ht="112.5" x14ac:dyDescent="0.25">
      <c r="A105" s="43" t="s">
        <v>92</v>
      </c>
      <c r="B105" s="15" t="s">
        <v>160</v>
      </c>
      <c r="C105" s="34">
        <v>6000</v>
      </c>
      <c r="D105" s="34">
        <v>0</v>
      </c>
      <c r="E105" s="34">
        <v>0</v>
      </c>
      <c r="F105" s="33"/>
    </row>
    <row r="106" spans="1:6" ht="18.75" x14ac:dyDescent="0.25">
      <c r="A106" s="30"/>
      <c r="B106" s="24" t="s">
        <v>35</v>
      </c>
      <c r="C106" s="34">
        <f>SUM(C107:C110)</f>
        <v>4845300</v>
      </c>
      <c r="D106" s="34">
        <f>SUM(D107:D110)</f>
        <v>3663037.8600000003</v>
      </c>
      <c r="E106" s="34">
        <f t="shared" ref="E106" si="19">SUM(E107:E110)</f>
        <v>3572500</v>
      </c>
      <c r="F106" s="33">
        <f t="shared" si="16"/>
        <v>97.53</v>
      </c>
    </row>
    <row r="107" spans="1:6" ht="131.25" x14ac:dyDescent="0.25">
      <c r="A107" s="36" t="s">
        <v>130</v>
      </c>
      <c r="B107" s="20" t="s">
        <v>133</v>
      </c>
      <c r="C107" s="34">
        <v>1865800</v>
      </c>
      <c r="D107" s="34">
        <v>1489037.86</v>
      </c>
      <c r="E107" s="34">
        <v>1399500</v>
      </c>
      <c r="F107" s="33">
        <f t="shared" si="16"/>
        <v>93.99</v>
      </c>
    </row>
    <row r="108" spans="1:6" ht="206.25" x14ac:dyDescent="0.25">
      <c r="A108" s="36" t="s">
        <v>129</v>
      </c>
      <c r="B108" s="20" t="s">
        <v>153</v>
      </c>
      <c r="C108" s="34">
        <v>2600</v>
      </c>
      <c r="D108" s="34">
        <v>1000</v>
      </c>
      <c r="E108" s="34">
        <v>0</v>
      </c>
      <c r="F108" s="33">
        <f t="shared" si="16"/>
        <v>0</v>
      </c>
    </row>
    <row r="109" spans="1:6" ht="112.5" x14ac:dyDescent="0.25">
      <c r="A109" s="36" t="s">
        <v>128</v>
      </c>
      <c r="B109" s="20" t="s">
        <v>154</v>
      </c>
      <c r="C109" s="34">
        <v>160200</v>
      </c>
      <c r="D109" s="34">
        <v>0</v>
      </c>
      <c r="E109" s="34">
        <v>0</v>
      </c>
      <c r="F109" s="33"/>
    </row>
    <row r="110" spans="1:6" ht="225" x14ac:dyDescent="0.25">
      <c r="A110" s="36" t="s">
        <v>95</v>
      </c>
      <c r="B110" s="20" t="s">
        <v>159</v>
      </c>
      <c r="C110" s="34">
        <v>2816700</v>
      </c>
      <c r="D110" s="34">
        <v>2173000</v>
      </c>
      <c r="E110" s="34">
        <v>2173000</v>
      </c>
      <c r="F110" s="33">
        <f t="shared" si="16"/>
        <v>100</v>
      </c>
    </row>
    <row r="111" spans="1:6" ht="18.75" x14ac:dyDescent="0.25">
      <c r="A111" s="36" t="s">
        <v>96</v>
      </c>
      <c r="B111" s="17" t="s">
        <v>52</v>
      </c>
      <c r="C111" s="34">
        <f>C112+C132</f>
        <v>72926110</v>
      </c>
      <c r="D111" s="34">
        <f>D112+D132</f>
        <v>50166978.020000003</v>
      </c>
      <c r="E111" s="34">
        <f>E112+E132</f>
        <v>47249497.340000004</v>
      </c>
      <c r="F111" s="33">
        <f t="shared" si="16"/>
        <v>94.18</v>
      </c>
    </row>
    <row r="112" spans="1:6" ht="18.75" x14ac:dyDescent="0.25">
      <c r="A112" s="36"/>
      <c r="B112" s="18" t="s">
        <v>34</v>
      </c>
      <c r="C112" s="34">
        <f>SUM(C113:C131)</f>
        <v>8708310</v>
      </c>
      <c r="D112" s="34">
        <f t="shared" ref="D112:E112" si="20">SUM(D113:D131)</f>
        <v>7787597.3200000003</v>
      </c>
      <c r="E112" s="34">
        <f t="shared" si="20"/>
        <v>7784725.2699999996</v>
      </c>
      <c r="F112" s="33">
        <f t="shared" si="16"/>
        <v>99.96</v>
      </c>
    </row>
    <row r="113" spans="1:6" ht="131.25" x14ac:dyDescent="0.25">
      <c r="A113" s="36" t="s">
        <v>97</v>
      </c>
      <c r="B113" s="20" t="s">
        <v>136</v>
      </c>
      <c r="C113" s="34">
        <v>3867300</v>
      </c>
      <c r="D113" s="34">
        <v>2946597.32</v>
      </c>
      <c r="E113" s="34">
        <v>2943725.27</v>
      </c>
      <c r="F113" s="33">
        <f t="shared" si="16"/>
        <v>99.9</v>
      </c>
    </row>
    <row r="114" spans="1:6" ht="150" x14ac:dyDescent="0.25">
      <c r="A114" s="13" t="s">
        <v>97</v>
      </c>
      <c r="B114" s="20" t="s">
        <v>87</v>
      </c>
      <c r="C114" s="34">
        <v>72700</v>
      </c>
      <c r="D114" s="34">
        <v>72690</v>
      </c>
      <c r="E114" s="34">
        <v>72690</v>
      </c>
      <c r="F114" s="33">
        <f t="shared" si="16"/>
        <v>100</v>
      </c>
    </row>
    <row r="115" spans="1:6" ht="93.75" x14ac:dyDescent="0.25">
      <c r="A115" s="40" t="s">
        <v>192</v>
      </c>
      <c r="B115" s="25" t="s">
        <v>224</v>
      </c>
      <c r="C115" s="34">
        <v>1440000</v>
      </c>
      <c r="D115" s="34">
        <v>1440000</v>
      </c>
      <c r="E115" s="34">
        <v>1440000</v>
      </c>
      <c r="F115" s="33">
        <f t="shared" si="16"/>
        <v>100</v>
      </c>
    </row>
    <row r="116" spans="1:6" ht="56.25" x14ac:dyDescent="0.25">
      <c r="A116" s="40" t="s">
        <v>192</v>
      </c>
      <c r="B116" s="20" t="s">
        <v>173</v>
      </c>
      <c r="C116" s="34">
        <v>200000</v>
      </c>
      <c r="D116" s="34">
        <v>200000</v>
      </c>
      <c r="E116" s="34">
        <v>200000</v>
      </c>
      <c r="F116" s="33">
        <f t="shared" si="16"/>
        <v>100</v>
      </c>
    </row>
    <row r="117" spans="1:6" ht="56.25" x14ac:dyDescent="0.25">
      <c r="A117" s="38" t="s">
        <v>192</v>
      </c>
      <c r="B117" s="25" t="s">
        <v>174</v>
      </c>
      <c r="C117" s="34">
        <v>250000</v>
      </c>
      <c r="D117" s="34">
        <v>250000</v>
      </c>
      <c r="E117" s="34">
        <v>250000</v>
      </c>
      <c r="F117" s="33">
        <f t="shared" si="16"/>
        <v>100</v>
      </c>
    </row>
    <row r="118" spans="1:6" ht="93.75" x14ac:dyDescent="0.25">
      <c r="A118" s="41" t="s">
        <v>192</v>
      </c>
      <c r="B118" s="25" t="s">
        <v>193</v>
      </c>
      <c r="C118" s="34">
        <v>149400</v>
      </c>
      <c r="D118" s="34">
        <v>149400</v>
      </c>
      <c r="E118" s="34">
        <v>149400</v>
      </c>
      <c r="F118" s="33">
        <f t="shared" si="16"/>
        <v>100</v>
      </c>
    </row>
    <row r="119" spans="1:6" ht="75" x14ac:dyDescent="0.25">
      <c r="A119" s="41" t="s">
        <v>192</v>
      </c>
      <c r="B119" s="25" t="s">
        <v>194</v>
      </c>
      <c r="C119" s="34">
        <v>417000</v>
      </c>
      <c r="D119" s="34">
        <v>417000</v>
      </c>
      <c r="E119" s="34">
        <v>417000</v>
      </c>
      <c r="F119" s="33">
        <f t="shared" si="16"/>
        <v>100</v>
      </c>
    </row>
    <row r="120" spans="1:6" ht="75" x14ac:dyDescent="0.25">
      <c r="A120" s="41" t="s">
        <v>192</v>
      </c>
      <c r="B120" s="25" t="s">
        <v>195</v>
      </c>
      <c r="C120" s="34">
        <v>150000</v>
      </c>
      <c r="D120" s="34">
        <v>150000</v>
      </c>
      <c r="E120" s="34">
        <v>150000</v>
      </c>
      <c r="F120" s="33">
        <f t="shared" si="16"/>
        <v>100</v>
      </c>
    </row>
    <row r="121" spans="1:6" ht="75" x14ac:dyDescent="0.25">
      <c r="A121" s="41" t="s">
        <v>192</v>
      </c>
      <c r="B121" s="25" t="s">
        <v>196</v>
      </c>
      <c r="C121" s="34">
        <v>100000</v>
      </c>
      <c r="D121" s="34">
        <v>100000</v>
      </c>
      <c r="E121" s="34">
        <v>100000</v>
      </c>
      <c r="F121" s="33">
        <f t="shared" si="16"/>
        <v>100</v>
      </c>
    </row>
    <row r="122" spans="1:6" ht="75" x14ac:dyDescent="0.25">
      <c r="A122" s="41" t="s">
        <v>192</v>
      </c>
      <c r="B122" s="25" t="s">
        <v>197</v>
      </c>
      <c r="C122" s="34">
        <v>400000</v>
      </c>
      <c r="D122" s="34">
        <v>400000</v>
      </c>
      <c r="E122" s="34">
        <v>400000</v>
      </c>
      <c r="F122" s="33">
        <f t="shared" si="16"/>
        <v>100</v>
      </c>
    </row>
    <row r="123" spans="1:6" ht="93.75" x14ac:dyDescent="0.25">
      <c r="A123" s="41" t="s">
        <v>192</v>
      </c>
      <c r="B123" s="25" t="s">
        <v>198</v>
      </c>
      <c r="C123" s="34">
        <v>315910</v>
      </c>
      <c r="D123" s="34">
        <v>315910</v>
      </c>
      <c r="E123" s="34">
        <v>315910</v>
      </c>
      <c r="F123" s="33">
        <f t="shared" si="16"/>
        <v>100</v>
      </c>
    </row>
    <row r="124" spans="1:6" s="47" customFormat="1" ht="75" x14ac:dyDescent="0.3">
      <c r="A124" s="41" t="s">
        <v>192</v>
      </c>
      <c r="B124" s="25" t="s">
        <v>199</v>
      </c>
      <c r="C124" s="34">
        <v>60000</v>
      </c>
      <c r="D124" s="34">
        <v>60000</v>
      </c>
      <c r="E124" s="34">
        <v>60000</v>
      </c>
      <c r="F124" s="33">
        <f t="shared" si="16"/>
        <v>100</v>
      </c>
    </row>
    <row r="125" spans="1:6" s="47" customFormat="1" ht="56.25" x14ac:dyDescent="0.3">
      <c r="A125" s="41" t="s">
        <v>192</v>
      </c>
      <c r="B125" s="25" t="s">
        <v>217</v>
      </c>
      <c r="C125" s="34">
        <v>200000</v>
      </c>
      <c r="D125" s="34">
        <v>200000</v>
      </c>
      <c r="E125" s="34">
        <v>200000</v>
      </c>
      <c r="F125" s="33">
        <f t="shared" si="16"/>
        <v>100</v>
      </c>
    </row>
    <row r="126" spans="1:6" s="47" customFormat="1" ht="93.75" x14ac:dyDescent="0.3">
      <c r="A126" s="41" t="s">
        <v>192</v>
      </c>
      <c r="B126" s="25" t="s">
        <v>218</v>
      </c>
      <c r="C126" s="34">
        <v>100000</v>
      </c>
      <c r="D126" s="34">
        <v>100000</v>
      </c>
      <c r="E126" s="34">
        <v>100000</v>
      </c>
      <c r="F126" s="33">
        <f t="shared" si="16"/>
        <v>100</v>
      </c>
    </row>
    <row r="127" spans="1:6" s="47" customFormat="1" ht="75" x14ac:dyDescent="0.3">
      <c r="A127" s="41" t="s">
        <v>192</v>
      </c>
      <c r="B127" s="25" t="s">
        <v>219</v>
      </c>
      <c r="C127" s="34">
        <v>390000</v>
      </c>
      <c r="D127" s="34">
        <v>390000</v>
      </c>
      <c r="E127" s="34">
        <v>390000</v>
      </c>
      <c r="F127" s="33">
        <f t="shared" si="16"/>
        <v>100</v>
      </c>
    </row>
    <row r="128" spans="1:6" s="47" customFormat="1" ht="75" x14ac:dyDescent="0.3">
      <c r="A128" s="41" t="s">
        <v>192</v>
      </c>
      <c r="B128" s="25" t="s">
        <v>220</v>
      </c>
      <c r="C128" s="34">
        <v>170000</v>
      </c>
      <c r="D128" s="34">
        <v>170000</v>
      </c>
      <c r="E128" s="34">
        <v>170000</v>
      </c>
      <c r="F128" s="33">
        <f t="shared" si="16"/>
        <v>100</v>
      </c>
    </row>
    <row r="129" spans="1:6" s="47" customFormat="1" ht="75" x14ac:dyDescent="0.3">
      <c r="A129" s="41" t="s">
        <v>192</v>
      </c>
      <c r="B129" s="25" t="s">
        <v>221</v>
      </c>
      <c r="C129" s="34">
        <v>100000</v>
      </c>
      <c r="D129" s="34">
        <v>100000</v>
      </c>
      <c r="E129" s="34">
        <v>100000</v>
      </c>
      <c r="F129" s="33">
        <f t="shared" si="16"/>
        <v>100</v>
      </c>
    </row>
    <row r="130" spans="1:6" s="47" customFormat="1" ht="75" x14ac:dyDescent="0.3">
      <c r="A130" s="41" t="s">
        <v>192</v>
      </c>
      <c r="B130" s="25" t="s">
        <v>222</v>
      </c>
      <c r="C130" s="34">
        <v>176000</v>
      </c>
      <c r="D130" s="34">
        <v>176000</v>
      </c>
      <c r="E130" s="34">
        <v>176000</v>
      </c>
      <c r="F130" s="33">
        <f t="shared" si="16"/>
        <v>100</v>
      </c>
    </row>
    <row r="131" spans="1:6" s="47" customFormat="1" ht="75" x14ac:dyDescent="0.3">
      <c r="A131" s="41" t="s">
        <v>192</v>
      </c>
      <c r="B131" s="25" t="s">
        <v>223</v>
      </c>
      <c r="C131" s="34">
        <v>150000</v>
      </c>
      <c r="D131" s="34">
        <v>150000</v>
      </c>
      <c r="E131" s="34">
        <v>150000</v>
      </c>
      <c r="F131" s="33">
        <f t="shared" si="16"/>
        <v>100</v>
      </c>
    </row>
    <row r="132" spans="1:6" ht="18.75" x14ac:dyDescent="0.25">
      <c r="A132" s="13"/>
      <c r="B132" s="24" t="s">
        <v>35</v>
      </c>
      <c r="C132" s="34">
        <f>SUM(C133:C134)</f>
        <v>64217800</v>
      </c>
      <c r="D132" s="34">
        <f t="shared" ref="D132:E132" si="21">SUM(D133:D134)</f>
        <v>42379380.700000003</v>
      </c>
      <c r="E132" s="34">
        <f t="shared" si="21"/>
        <v>39464772.07</v>
      </c>
      <c r="F132" s="33">
        <f t="shared" si="16"/>
        <v>93.12</v>
      </c>
    </row>
    <row r="133" spans="1:6" ht="131.25" x14ac:dyDescent="0.25">
      <c r="A133" s="13" t="s">
        <v>164</v>
      </c>
      <c r="B133" s="20" t="s">
        <v>137</v>
      </c>
      <c r="C133" s="34">
        <v>50000000</v>
      </c>
      <c r="D133" s="34">
        <v>31695000.699999999</v>
      </c>
      <c r="E133" s="34">
        <v>29519431.199999999</v>
      </c>
      <c r="F133" s="33">
        <f t="shared" si="16"/>
        <v>93.14</v>
      </c>
    </row>
    <row r="134" spans="1:6" ht="75" x14ac:dyDescent="0.25">
      <c r="A134" s="13" t="s">
        <v>163</v>
      </c>
      <c r="B134" s="20" t="s">
        <v>165</v>
      </c>
      <c r="C134" s="34">
        <v>14217800</v>
      </c>
      <c r="D134" s="34">
        <v>10684380</v>
      </c>
      <c r="E134" s="34">
        <v>9945340.8699999992</v>
      </c>
      <c r="F134" s="33">
        <f t="shared" si="16"/>
        <v>93.08</v>
      </c>
    </row>
    <row r="135" spans="1:6" ht="56.25" x14ac:dyDescent="0.25">
      <c r="A135" s="36" t="s">
        <v>98</v>
      </c>
      <c r="B135" s="20" t="s">
        <v>99</v>
      </c>
      <c r="C135" s="34">
        <f>SUM(C136)</f>
        <v>388519</v>
      </c>
      <c r="D135" s="34">
        <f>SUM(D136)</f>
        <v>388519</v>
      </c>
      <c r="E135" s="34">
        <f>SUM(E136)</f>
        <v>388519</v>
      </c>
      <c r="F135" s="33">
        <f t="shared" si="16"/>
        <v>100</v>
      </c>
    </row>
    <row r="136" spans="1:6" ht="37.5" x14ac:dyDescent="0.25">
      <c r="A136" s="36" t="s">
        <v>209</v>
      </c>
      <c r="B136" s="20" t="s">
        <v>186</v>
      </c>
      <c r="C136" s="34">
        <v>388519</v>
      </c>
      <c r="D136" s="34">
        <v>388519</v>
      </c>
      <c r="E136" s="34">
        <v>388519</v>
      </c>
      <c r="F136" s="33">
        <f t="shared" si="16"/>
        <v>100</v>
      </c>
    </row>
    <row r="137" spans="1:6" ht="37.5" x14ac:dyDescent="0.25">
      <c r="A137" s="36" t="s">
        <v>100</v>
      </c>
      <c r="B137" s="20" t="s">
        <v>101</v>
      </c>
      <c r="C137" s="34">
        <f>SUM(C138:C140)</f>
        <v>285273950</v>
      </c>
      <c r="D137" s="34">
        <f>SUM(D138:D140)</f>
        <v>248320826.52000001</v>
      </c>
      <c r="E137" s="34">
        <f>SUM(E138:E140)</f>
        <v>164810929.09999999</v>
      </c>
      <c r="F137" s="33">
        <f t="shared" si="16"/>
        <v>66.37</v>
      </c>
    </row>
    <row r="138" spans="1:6" ht="27" customHeight="1" x14ac:dyDescent="0.25">
      <c r="A138" s="39" t="s">
        <v>190</v>
      </c>
      <c r="B138" s="20" t="s">
        <v>187</v>
      </c>
      <c r="C138" s="34">
        <v>40400</v>
      </c>
      <c r="D138" s="34">
        <v>40400</v>
      </c>
      <c r="E138" s="34">
        <v>40400</v>
      </c>
      <c r="F138" s="33">
        <f t="shared" si="16"/>
        <v>100</v>
      </c>
    </row>
    <row r="139" spans="1:6" ht="37.5" x14ac:dyDescent="0.25">
      <c r="A139" s="39" t="s">
        <v>190</v>
      </c>
      <c r="B139" s="20" t="s">
        <v>188</v>
      </c>
      <c r="C139" s="34">
        <v>285218000</v>
      </c>
      <c r="D139" s="34">
        <v>248264876.52000001</v>
      </c>
      <c r="E139" s="34">
        <v>164754979.09999999</v>
      </c>
      <c r="F139" s="33">
        <f t="shared" si="16"/>
        <v>66.36</v>
      </c>
    </row>
    <row r="140" spans="1:6" ht="37.5" x14ac:dyDescent="0.25">
      <c r="A140" s="39" t="s">
        <v>190</v>
      </c>
      <c r="B140" s="20" t="s">
        <v>189</v>
      </c>
      <c r="C140" s="34">
        <v>15550</v>
      </c>
      <c r="D140" s="34">
        <v>15550</v>
      </c>
      <c r="E140" s="34">
        <v>15550</v>
      </c>
      <c r="F140" s="33">
        <f t="shared" si="16"/>
        <v>100</v>
      </c>
    </row>
    <row r="141" spans="1:6" ht="18.75" x14ac:dyDescent="0.25">
      <c r="A141" s="36" t="s">
        <v>57</v>
      </c>
      <c r="B141" s="17" t="s">
        <v>36</v>
      </c>
      <c r="C141" s="34">
        <f>SUM(C142:C145)</f>
        <v>118890.88</v>
      </c>
      <c r="D141" s="34">
        <f>SUM(D142:D145)</f>
        <v>118890.88</v>
      </c>
      <c r="E141" s="34">
        <f>SUM(E142:E145)</f>
        <v>116378.88</v>
      </c>
      <c r="F141" s="33">
        <f t="shared" si="16"/>
        <v>97.89</v>
      </c>
    </row>
    <row r="142" spans="1:6" ht="37.5" x14ac:dyDescent="0.25">
      <c r="A142" s="36" t="s">
        <v>200</v>
      </c>
      <c r="B142" s="17" t="s">
        <v>201</v>
      </c>
      <c r="C142" s="34">
        <v>32000</v>
      </c>
      <c r="D142" s="34">
        <v>32000</v>
      </c>
      <c r="E142" s="34">
        <v>32000</v>
      </c>
      <c r="F142" s="33">
        <f t="shared" si="16"/>
        <v>100</v>
      </c>
    </row>
    <row r="143" spans="1:6" ht="37.5" x14ac:dyDescent="0.25">
      <c r="A143" s="36" t="s">
        <v>200</v>
      </c>
      <c r="B143" s="17" t="s">
        <v>202</v>
      </c>
      <c r="C143" s="34">
        <v>20000</v>
      </c>
      <c r="D143" s="34">
        <v>20000</v>
      </c>
      <c r="E143" s="34">
        <v>20000</v>
      </c>
      <c r="F143" s="33">
        <f t="shared" si="16"/>
        <v>100</v>
      </c>
    </row>
    <row r="144" spans="1:6" ht="56.25" x14ac:dyDescent="0.25">
      <c r="A144" s="36" t="s">
        <v>200</v>
      </c>
      <c r="B144" s="17" t="s">
        <v>205</v>
      </c>
      <c r="C144" s="34">
        <v>0</v>
      </c>
      <c r="D144" s="34">
        <v>0</v>
      </c>
      <c r="E144" s="34">
        <v>-2512</v>
      </c>
      <c r="F144" s="33"/>
    </row>
    <row r="145" spans="1:6" ht="18.75" x14ac:dyDescent="0.25">
      <c r="A145" s="36" t="s">
        <v>203</v>
      </c>
      <c r="B145" s="17" t="s">
        <v>204</v>
      </c>
      <c r="C145" s="34">
        <v>66890.880000000005</v>
      </c>
      <c r="D145" s="34">
        <v>66890.880000000005</v>
      </c>
      <c r="E145" s="34">
        <v>66890.880000000005</v>
      </c>
      <c r="F145" s="33">
        <f t="shared" si="16"/>
        <v>100</v>
      </c>
    </row>
    <row r="146" spans="1:6" ht="131.25" x14ac:dyDescent="0.25">
      <c r="A146" s="36" t="s">
        <v>85</v>
      </c>
      <c r="B146" s="17" t="s">
        <v>86</v>
      </c>
      <c r="C146" s="42">
        <v>146555.09</v>
      </c>
      <c r="D146" s="42">
        <v>146555.09</v>
      </c>
      <c r="E146" s="42">
        <v>155270.09</v>
      </c>
      <c r="F146" s="33">
        <f t="shared" si="16"/>
        <v>105.95</v>
      </c>
    </row>
    <row r="147" spans="1:6" ht="75" x14ac:dyDescent="0.25">
      <c r="A147" s="36" t="s">
        <v>50</v>
      </c>
      <c r="B147" s="20" t="s">
        <v>51</v>
      </c>
      <c r="C147" s="34">
        <v>-12414.11</v>
      </c>
      <c r="D147" s="34">
        <v>-12414.11</v>
      </c>
      <c r="E147" s="34">
        <v>-65983.399999999994</v>
      </c>
      <c r="F147" s="33">
        <f t="shared" si="16"/>
        <v>531.52</v>
      </c>
    </row>
    <row r="148" spans="1:6" ht="18.75" x14ac:dyDescent="0.25">
      <c r="A148" s="23"/>
      <c r="B148" s="23" t="s">
        <v>37</v>
      </c>
      <c r="C148" s="34">
        <f>C10+C59</f>
        <v>1872067029.73</v>
      </c>
      <c r="D148" s="34">
        <f>D10+D59</f>
        <v>1397017259.26</v>
      </c>
      <c r="E148" s="34">
        <f>E10+E59</f>
        <v>1257361851.4700003</v>
      </c>
      <c r="F148" s="33">
        <f>ROUND(E148/D148*100,2)</f>
        <v>90</v>
      </c>
    </row>
  </sheetData>
  <mergeCells count="1">
    <mergeCell ref="A5:E5"/>
  </mergeCells>
  <pageMargins left="1.1811023622047245" right="0.39370078740157483" top="0.78740157480314965" bottom="0.78740157480314965" header="0.31496062992125984" footer="0.11811023622047245"/>
  <pageSetup paperSize="9" scale="45" firstPageNumber="2" fitToHeight="0" orientation="portrait" useFirstPageNumber="1" r:id="rId1"/>
  <headerFooter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1-9 месяцев 2021</vt:lpstr>
      <vt:lpstr>'1-9 месяцев 2021'!Заголовки_для_печати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Балчугова Вера Владимировна</cp:lastModifiedBy>
  <cp:lastPrinted>2021-11-15T06:41:33Z</cp:lastPrinted>
  <dcterms:created xsi:type="dcterms:W3CDTF">2009-01-12T03:44:46Z</dcterms:created>
  <dcterms:modified xsi:type="dcterms:W3CDTF">2021-11-24T11:55:13Z</dcterms:modified>
</cp:coreProperties>
</file>