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450" yWindow="780" windowWidth="26460" windowHeight="11505" tabRatio="666"/>
  </bookViews>
  <sheets>
    <sheet name="таблица 6" sheetId="16" r:id="rId1"/>
  </sheets>
  <definedNames>
    <definedName name="_xlnm.Print_Area" localSheetId="0">'таблица 6'!$A$1:$P$63</definedName>
  </definedNames>
  <calcPr calcId="144525"/>
</workbook>
</file>

<file path=xl/calcChain.xml><?xml version="1.0" encoding="utf-8"?>
<calcChain xmlns="http://schemas.openxmlformats.org/spreadsheetml/2006/main">
  <c r="D39" i="16" l="1"/>
  <c r="C39" i="16"/>
  <c r="H32" i="16"/>
  <c r="I32" i="16" s="1"/>
  <c r="J32" i="16" s="1"/>
  <c r="K32" i="16" s="1"/>
  <c r="L32" i="16" s="1"/>
  <c r="M32" i="16" s="1"/>
  <c r="N32" i="16" s="1"/>
  <c r="O32" i="16" s="1"/>
  <c r="P32" i="16" s="1"/>
  <c r="G32" i="16"/>
  <c r="F32" i="16"/>
  <c r="E32" i="16"/>
  <c r="D32" i="16"/>
  <c r="C32" i="16"/>
  <c r="I31" i="16"/>
  <c r="C30" i="16"/>
  <c r="I29" i="16"/>
  <c r="H28" i="16"/>
  <c r="I28" i="16" s="1"/>
  <c r="J28" i="16" s="1"/>
  <c r="K28" i="16" s="1"/>
  <c r="L28" i="16" s="1"/>
  <c r="M28" i="16" s="1"/>
  <c r="N28" i="16" s="1"/>
  <c r="O28" i="16" s="1"/>
  <c r="P28" i="16" s="1"/>
  <c r="G28" i="16"/>
  <c r="C28" i="16"/>
  <c r="P25" i="16"/>
  <c r="I25" i="16"/>
  <c r="F25" i="16"/>
  <c r="G25" i="16" s="1"/>
  <c r="D24" i="16"/>
  <c r="E24" i="16" s="1"/>
  <c r="P24" i="16" s="1"/>
  <c r="P23" i="16"/>
  <c r="O23" i="16"/>
  <c r="N23" i="16"/>
  <c r="M23" i="16"/>
  <c r="L23" i="16"/>
  <c r="K23" i="16"/>
  <c r="J23" i="16"/>
  <c r="H23" i="16"/>
  <c r="E23" i="16"/>
  <c r="P14" i="16"/>
</calcChain>
</file>

<file path=xl/sharedStrings.xml><?xml version="1.0" encoding="utf-8"?>
<sst xmlns="http://schemas.openxmlformats.org/spreadsheetml/2006/main" count="114" uniqueCount="113">
  <si>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</si>
  <si>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</si>
  <si>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</si>
  <si>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</si>
  <si>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</si>
  <si>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</si>
  <si>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</si>
  <si>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к постановлению администрации города Покачи</t>
  </si>
  <si>
    <t>2026 год</t>
  </si>
  <si>
    <t>2027 год</t>
  </si>
  <si>
    <t>2028 год</t>
  </si>
  <si>
    <t>2029 год</t>
  </si>
  <si>
    <t>2030 год</t>
  </si>
  <si>
    <t>1.</t>
  </si>
  <si>
    <t>Протяженность инженерных сетей тепло-, водоснабжения, водоотведения , на которых проведен капитальный ремонт, км, &lt;1&gt;</t>
  </si>
  <si>
    <t>2.</t>
  </si>
  <si>
    <t>Количество организаций, получивших поддержку в виде субсидии на  возмещение недополученных доходов организаций, оказывающих услуги в сфере по водоснабжению и водоотведению, шт.&lt;2&gt;</t>
  </si>
  <si>
    <t>3.</t>
  </si>
  <si>
    <t>Количество выведенных объектов из реестра опасных производственных объектов, шт., &lt;3&gt;</t>
  </si>
  <si>
    <t>4.</t>
  </si>
  <si>
    <t>5.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</si>
  <si>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образования, %, &lt;5&gt;</t>
  </si>
  <si>
    <t>6.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</si>
  <si>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образования, %, &lt;5&gt;</t>
  </si>
  <si>
    <t>7.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</si>
  <si>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%, &lt;5&gt;</t>
  </si>
  <si>
    <t>8.</t>
  </si>
  <si>
    <t>Доля объема горячей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образования, %, &lt;5&gt;</t>
  </si>
  <si>
    <t>9.</t>
  </si>
  <si>
    <t>10.</t>
  </si>
  <si>
    <t>11.</t>
  </si>
  <si>
    <t>Удельный расход электрической энергии на снабжение органов местного самоуправления и муниципальных учреждений (в расчете на 1 кв. метр общей площади), кВт.ч/м2, &lt;5&gt;</t>
  </si>
  <si>
    <t>12.</t>
  </si>
  <si>
    <t>Удельный расход тепловой энергии на снабжение органов местного самоуправления и муниципальных учреждений (в расчете на 1 кв. метр общей площади), Гкал/м2, &lt;5&gt;</t>
  </si>
  <si>
    <t>13.</t>
  </si>
  <si>
    <t>Удельный расход холодной воды на снабжение органов местного самоуправления и муниципальных учреждений (в расчете на 1 человека), м3/чел., &lt;5&gt;</t>
  </si>
  <si>
    <t>14.</t>
  </si>
  <si>
    <t>Удельный расход горячей воды на снабжение органов местного самоуправления и муниципальных учреждений (в расчете на 1 человека), м3/чел., &lt;5&gt;</t>
  </si>
  <si>
    <t>15.</t>
  </si>
  <si>
    <t>16.</t>
  </si>
  <si>
    <t xml:space="preserve">Отношение экономии энергетических ресурсов и воды в стоимостном выражении, достижение которой планируется в результате реализации энергосервисных договоров (контрактов), заключенных органами местного самоуправления и муниципальными учреждениями, к общему объему финансирования муниципальной программы, %,&lt;5&gt; </t>
  </si>
  <si>
    <t>17.</t>
  </si>
  <si>
    <t>Количество энергосервисных договоров (контрактов), заключенных органами местного самоуправления и муниципальными учреждениями, ед.,&lt;5&gt;</t>
  </si>
  <si>
    <t>18.</t>
  </si>
  <si>
    <t>Удельный расход тепловой энергии в многоквартирных домах (в расчете на 1 кв. метр общей площади), Гкал/м2, &lt;5&gt;</t>
  </si>
  <si>
    <t>19.</t>
  </si>
  <si>
    <t>Удельный расход холодной воды в многоквартирных домах (в расчете на 1 жителя), м3/чел., &lt;5&gt;</t>
  </si>
  <si>
    <t>20.</t>
  </si>
  <si>
    <t>Удельный расход горячей воды в многоквартирных домах (в расчете на 1 жителя), м3/чел. ,&lt;5&gt;</t>
  </si>
  <si>
    <t>21.</t>
  </si>
  <si>
    <t>Удельный расход электрической энергии в многоквартирных домах (в расчете на 1 кв. метр общей площади), кВт.ч/м2, &lt;5&gt;</t>
  </si>
  <si>
    <t>22.</t>
  </si>
  <si>
    <t>23.</t>
  </si>
  <si>
    <t>24.</t>
  </si>
  <si>
    <t>Удельный суммарный расход энергетических ресурсов в многоквартирных домах, т.у.т./м2, &lt;5&gt;</t>
  </si>
  <si>
    <t>25.</t>
  </si>
  <si>
    <t>26.</t>
  </si>
  <si>
    <t>Удельный расход топлива на выработку тепловой энергии на котельных, т.у.т./Гкал, &lt;5&gt;</t>
  </si>
  <si>
    <t>27.</t>
  </si>
  <si>
    <t>Удельный расход электрической энергии, используемой при передаче тепловой энергии в системах теплоснабжения, кВтч/тыс.Гкал, &lt;5&gt;</t>
  </si>
  <si>
    <t>28.</t>
  </si>
  <si>
    <t>Доля потерь тепловой энергии при ее передаче в общем объеме переданной тепловой энергии, %,&lt;5&gt;</t>
  </si>
  <si>
    <t>29.</t>
  </si>
  <si>
    <t>Доля потерь воды при ее передаче в общем объеме переданной воды, %, &lt;5&gt;</t>
  </si>
  <si>
    <t>30.</t>
  </si>
  <si>
    <t>Удельный расход электрической энергии, используемой для передачи (транспортировки) воды в системах водоснабжения (на 1 куб. метр), кВтч/м3 ,&lt;5&gt;</t>
  </si>
  <si>
    <t>31.</t>
  </si>
  <si>
    <t>Удельный расход электрической энергии, используемой в системах водоотведения (на 1 куб. метр), кВтч/м3, &lt;5&gt;</t>
  </si>
  <si>
    <t>32.</t>
  </si>
  <si>
    <t>Удельный расход электрической энергии в системах уличного освещения (на 1 кв. метр освещаемой площади с уровнем освещенности, соответствующим установленным нормативам), кВтч/м3, &lt;5&gt;</t>
  </si>
  <si>
    <t>Удовлетворенность населения уровнем освещенности городских территорий (не более 5 обращений граждан), шт.,  &lt;6&gt;</t>
  </si>
  <si>
    <t>Удовлетворенность населения содержанием мест захоронения городского кладбища (не более 3 обращений),&lt;8&gt;</t>
  </si>
  <si>
    <t>Количество покрашенных фасадов домов (шт.), &lt;9&gt;</t>
  </si>
  <si>
    <t>Количество обустроенных площадок, в том числе приобретение контейнеров для сбора ТКО,площ./ед.конт., &lt;10&gt;</t>
  </si>
  <si>
    <t>3/9</t>
  </si>
  <si>
    <t xml:space="preserve">Доля проб сточных вод несоответствующих установленных нормативам допустимых сбросам %, Д=К/Ко&lt;11&gt; </t>
  </si>
  <si>
    <t>Количество проб сточных вод несоответствующих установленным нормативам,ед. К</t>
  </si>
  <si>
    <t>Общее количество проб воды, ед, Ко</t>
  </si>
  <si>
    <t>0</t>
  </si>
  <si>
    <t>9/13</t>
  </si>
  <si>
    <t>27/41</t>
  </si>
  <si>
    <t>Количество голов отловленных животных без владельцев, &lt;7&gt;</t>
  </si>
  <si>
    <t>Приложение 3</t>
  </si>
  <si>
    <t>Значения показателя по годам</t>
  </si>
  <si>
    <t>Таблица 6</t>
  </si>
  <si>
    <t xml:space="preserve">Показатели, характеризующие эффективность структурного
элемента (основного мероприятия) муниципальной программы
</t>
  </si>
  <si>
    <t xml:space="preserve"> &lt;5&gt; Показатель (с 5 по 38) определяется ежегодно согласно методике расчета значений целевых показателей в области энергосбережения и повышения энергетической эффективности, утвержденных приказом Министерства энергетики Российской Федерации от 30.06.2014 N 399 "Об утверждении методики расчета значений целевых показателей в области энергосбережения и повышения энергетической эффективности, в том числе в сопоставимых условиях".</t>
  </si>
  <si>
    <t xml:space="preserve"> &lt;2&gt; Указывается количество организаций, получивших поддержку в виде субсидии на  возмещение недополученных доходов организаций, оказывающих услуги в сфере по водоснабжению и водоотведению</t>
  </si>
  <si>
    <t xml:space="preserve"> &lt;1&gt; Указывается протяженностьв км инженерных сетей тепло-, водоснабжения, водоотведения , на которых проведен капитальный ремонт по фактическим </t>
  </si>
  <si>
    <t xml:space="preserve"> &lt;3&gt; Указывается количество выведенных объектов из реестра опасных производственных объектов</t>
  </si>
  <si>
    <t xml:space="preserve"> &lt;4&gt; Постановление Правительства Ханты-Мансийского автономного округа - Югры  от 25.03.2022 N 102-п "О краткосрочном плане реализации программы капитального ремонта общего имущества в многоквартирных домах, расположенных на территории Ханты-Мансийского автономного округа - Югры, на 2023 - 2025 годы"
</t>
  </si>
  <si>
    <t xml:space="preserve"> &lt;6&gt; Указывается (шт.) удовлетворенность населения уровнем освещенности городских территорий (не более 5 обращений граждан)</t>
  </si>
  <si>
    <t xml:space="preserve"> &lt;7&gt; Указывается количество голов отловленных животных без владельцев (шт.)</t>
  </si>
  <si>
    <t xml:space="preserve"> &lt;8&gt; Указывается удовлетворенность населения содержанием мест захоронения городского кладбища (не более 3 обращений)</t>
  </si>
  <si>
    <t xml:space="preserve"> &lt;9&gt; Указывается количество покрашенных фасадов домов (шт.)</t>
  </si>
  <si>
    <t xml:space="preserve"> &lt;10&gt; Указывается количество обустроенных площадок, в том числе приобретение контейнеров для сбора ТКО,площ./ед.конт.</t>
  </si>
  <si>
    <t xml:space="preserve"> &lt;11&gt; Указывается доля проб сточных вод несоответствующих установленных нормативам допустимых сбросам %, Д=К/Ко&lt;11&gt; </t>
  </si>
  <si>
    <t>32.1</t>
  </si>
  <si>
    <t>32.2</t>
  </si>
  <si>
    <t>№п\п</t>
  </si>
  <si>
    <t xml:space="preserve">Наименование целевых показателей </t>
  </si>
  <si>
    <t>Базовый  показатель на начало реализации муниципальной программы</t>
  </si>
  <si>
    <t>Целевое значение показателя  на момент окончания реализации муниципальной программы</t>
  </si>
  <si>
    <t xml:space="preserve">Количество отремонтированных многоквартирных домов/ количество отремонтированных конструктивных элементов в многоквартирных домах, ед./ед. &lt;4&gt;, </t>
  </si>
  <si>
    <t>5/5</t>
  </si>
  <si>
    <t>6/9</t>
  </si>
  <si>
    <t>7/14</t>
  </si>
  <si>
    <t>33.1</t>
  </si>
  <si>
    <t>33.2</t>
  </si>
  <si>
    <t xml:space="preserve">Доля граждан, обеспеченных мерами социальной поддержки, от численности граждан, имеющих право на их получение и обратившихся за их получением, &lt;1&gt; А (%)
А = У / К * 100, где
</t>
  </si>
  <si>
    <t xml:space="preserve">Количество граждан, обеспеченных мерами социальной поддержки (У), ед.
</t>
  </si>
  <si>
    <t xml:space="preserve">Количество граждан, имеющих право на их получение и обратившихся за их получением (К), ед.
</t>
  </si>
  <si>
    <t>от 25.10.2022  № 1109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</si>
</sst>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"/>
    <numFmt numFmtId="166" formatCode="_-* #,##0.0000_р_._-;\-* #,##0.0000_р_._-;_-* &quot;-&quot;??_р_._-;_-@_-"/>
    <numFmt numFmtId="167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3" fillId="2" borderId="0" xfId="0" applyFont="1" applyFill="1" applyAlignment="1">
      <alignment horizontal="right"/>
    </xf>
    <xf numFmtId="0" fontId="5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6" fontId="6" fillId="2" borderId="1" xfId="4" applyNumberFormat="1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right"/>
    </xf>
    <xf numFmtId="0" fontId="5" fillId="0" borderId="0" xfId="0" applyFont="1" applyAlignment="1">
      <alignment horizontal="center" wrapText="1"/>
    </xf>
  </cellXfs>
  <cellStyles count="5">
    <cellStyle name="Обычный" xfId="0" builtinId="0"/>
    <cellStyle name="Обычный 2" xfId="1"/>
    <cellStyle name="Обычный 3" xfId="2"/>
    <cellStyle name="Финансовый" xfId="4" builtinId="3"/>
    <cellStyle name="Финансовый 2" xfId="3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view="pageBreakPreview" zoomScale="70" zoomScaleNormal="100" zoomScaleSheetLayoutView="70" workbookViewId="0">
      <selection activeCell="I5" sqref="I5"/>
    </sheetView>
  </sheetViews>
  <sheetFormatPr defaultRowHeight="15" x14ac:dyDescent="0.25"/>
  <cols>
    <col min="1" max="1" width="17" style="5" customWidth="1"/>
    <col min="2" max="2" width="26.28515625" style="5" customWidth="1"/>
    <col min="3" max="3" width="16.28515625" style="5" customWidth="1"/>
    <col min="4" max="5" width="12.28515625" style="5" customWidth="1"/>
    <col min="6" max="6" width="13.5703125" style="5" customWidth="1"/>
    <col min="7" max="7" width="10.85546875" style="5" customWidth="1"/>
    <col min="8" max="8" width="11.85546875" style="5" customWidth="1"/>
    <col min="9" max="9" width="12.140625" style="5" customWidth="1"/>
    <col min="10" max="10" width="11.5703125" style="5" customWidth="1"/>
    <col min="11" max="11" width="10.85546875" style="5" customWidth="1"/>
    <col min="12" max="13" width="12.7109375" style="5" customWidth="1"/>
    <col min="14" max="15" width="9.140625" style="5"/>
    <col min="16" max="16" width="16.42578125" style="5" customWidth="1"/>
    <col min="17" max="16384" width="9.140625" style="5"/>
  </cols>
  <sheetData>
    <row r="1" spans="1:16" x14ac:dyDescent="0.25">
      <c r="K1" s="3"/>
      <c r="L1" s="1"/>
      <c r="N1" s="23"/>
      <c r="O1" s="23"/>
      <c r="P1" s="8" t="s">
        <v>82</v>
      </c>
    </row>
    <row r="2" spans="1:16" x14ac:dyDescent="0.25">
      <c r="N2" s="23"/>
      <c r="O2" s="8"/>
      <c r="P2" s="8" t="s">
        <v>7</v>
      </c>
    </row>
    <row r="3" spans="1:16" x14ac:dyDescent="0.25">
      <c r="K3" s="3"/>
      <c r="M3" s="23"/>
      <c r="N3" s="23"/>
      <c r="O3" s="35" t="s">
        <v>112</v>
      </c>
      <c r="P3" s="35"/>
    </row>
    <row r="4" spans="1:16" x14ac:dyDescent="0.25">
      <c r="K4" s="3"/>
      <c r="L4" s="4"/>
      <c r="M4" s="8"/>
      <c r="N4" s="23"/>
      <c r="O4" s="23"/>
      <c r="P4" s="23"/>
    </row>
    <row r="5" spans="1:16" x14ac:dyDescent="0.25">
      <c r="K5" s="3"/>
      <c r="L5" s="1"/>
      <c r="N5" s="23"/>
      <c r="O5" s="23"/>
      <c r="P5" s="8" t="s">
        <v>84</v>
      </c>
    </row>
    <row r="8" spans="1:16" ht="30.75" customHeight="1" x14ac:dyDescent="0.25">
      <c r="A8" s="36" t="s">
        <v>85</v>
      </c>
      <c r="B8" s="36"/>
      <c r="C8" s="36"/>
      <c r="D8" s="36"/>
      <c r="E8" s="29"/>
      <c r="F8" s="29"/>
      <c r="G8" s="29"/>
      <c r="H8" s="29"/>
      <c r="I8" s="29"/>
      <c r="J8" s="29"/>
      <c r="K8" s="29"/>
      <c r="L8" s="29"/>
      <c r="M8" s="29"/>
    </row>
    <row r="9" spans="1:16" ht="21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1" spans="1:16" x14ac:dyDescent="0.25">
      <c r="A11" s="30" t="s">
        <v>99</v>
      </c>
      <c r="B11" s="30" t="s">
        <v>100</v>
      </c>
      <c r="C11" s="30" t="s">
        <v>101</v>
      </c>
      <c r="D11" s="31" t="s">
        <v>83</v>
      </c>
      <c r="E11" s="31"/>
      <c r="F11" s="31"/>
      <c r="G11" s="31"/>
      <c r="H11" s="31"/>
      <c r="I11" s="31"/>
      <c r="J11" s="31"/>
      <c r="K11" s="32"/>
      <c r="L11" s="10"/>
      <c r="M11" s="10"/>
      <c r="N11" s="10"/>
      <c r="O11" s="10"/>
      <c r="P11" s="30" t="s">
        <v>102</v>
      </c>
    </row>
    <row r="12" spans="1:16" ht="86.25" customHeight="1" x14ac:dyDescent="0.25">
      <c r="A12" s="30"/>
      <c r="B12" s="30"/>
      <c r="C12" s="30"/>
      <c r="D12" s="7" t="s">
        <v>0</v>
      </c>
      <c r="E12" s="7" t="s">
        <v>1</v>
      </c>
      <c r="F12" s="7" t="s">
        <v>2</v>
      </c>
      <c r="G12" s="7" t="s">
        <v>3</v>
      </c>
      <c r="H12" s="7" t="s">
        <v>4</v>
      </c>
      <c r="I12" s="7" t="s">
        <v>5</v>
      </c>
      <c r="J12" s="7" t="s">
        <v>6</v>
      </c>
      <c r="K12" s="7" t="s">
        <v>8</v>
      </c>
      <c r="L12" s="7" t="s">
        <v>9</v>
      </c>
      <c r="M12" s="7" t="s">
        <v>10</v>
      </c>
      <c r="N12" s="7" t="s">
        <v>11</v>
      </c>
      <c r="O12" s="7" t="s">
        <v>12</v>
      </c>
      <c r="P12" s="30"/>
    </row>
    <row r="13" spans="1:16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118.5" customHeight="1" x14ac:dyDescent="0.25">
      <c r="A14" s="25" t="s">
        <v>13</v>
      </c>
      <c r="B14" s="12" t="s">
        <v>14</v>
      </c>
      <c r="C14" s="11">
        <v>0</v>
      </c>
      <c r="D14" s="11">
        <v>0.26200000000000001</v>
      </c>
      <c r="E14" s="11">
        <v>0.33200000000000002</v>
      </c>
      <c r="F14" s="11">
        <v>0.42299999999999999</v>
      </c>
      <c r="G14" s="11">
        <v>6.7000000000000004E-2</v>
      </c>
      <c r="H14" s="11">
        <v>0.13400000000000001</v>
      </c>
      <c r="I14" s="11">
        <v>0.14299999999999999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f>D14+E14+F14+G14+H14+I14+J14+K14+L14+M14+N14+O14</f>
        <v>1.361</v>
      </c>
    </row>
    <row r="15" spans="1:16" ht="183" customHeight="1" x14ac:dyDescent="0.25">
      <c r="A15" s="25" t="s">
        <v>15</v>
      </c>
      <c r="B15" s="12" t="s">
        <v>16</v>
      </c>
      <c r="C15" s="11">
        <v>2</v>
      </c>
      <c r="D15" s="11">
        <v>2</v>
      </c>
      <c r="E15" s="11">
        <v>2</v>
      </c>
      <c r="F15" s="11">
        <v>2</v>
      </c>
      <c r="G15" s="11">
        <v>2</v>
      </c>
      <c r="H15" s="11">
        <v>2</v>
      </c>
      <c r="I15" s="11">
        <v>2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2</v>
      </c>
    </row>
    <row r="16" spans="1:16" ht="85.5" customHeight="1" x14ac:dyDescent="0.25">
      <c r="A16" s="25" t="s">
        <v>17</v>
      </c>
      <c r="B16" s="12" t="s">
        <v>18</v>
      </c>
      <c r="C16" s="11">
        <v>0</v>
      </c>
      <c r="D16" s="11">
        <v>1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1</v>
      </c>
    </row>
    <row r="17" spans="1:16" ht="158.25" customHeight="1" x14ac:dyDescent="0.25">
      <c r="A17" s="25" t="s">
        <v>19</v>
      </c>
      <c r="B17" s="12" t="s">
        <v>103</v>
      </c>
      <c r="C17" s="13">
        <v>0</v>
      </c>
      <c r="D17" s="14" t="s">
        <v>104</v>
      </c>
      <c r="E17" s="14" t="s">
        <v>105</v>
      </c>
      <c r="F17" s="14" t="s">
        <v>106</v>
      </c>
      <c r="G17" s="15" t="s">
        <v>79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4" t="s">
        <v>80</v>
      </c>
    </row>
    <row r="18" spans="1:16" ht="203.25" customHeight="1" x14ac:dyDescent="0.25">
      <c r="A18" s="2" t="s">
        <v>20</v>
      </c>
      <c r="B18" s="12" t="s">
        <v>21</v>
      </c>
      <c r="C18" s="16">
        <v>100</v>
      </c>
      <c r="D18" s="16">
        <v>100</v>
      </c>
      <c r="E18" s="16">
        <v>100</v>
      </c>
      <c r="F18" s="16">
        <v>100</v>
      </c>
      <c r="G18" s="16">
        <v>100</v>
      </c>
      <c r="H18" s="16">
        <v>100</v>
      </c>
      <c r="I18" s="16">
        <v>100</v>
      </c>
      <c r="J18" s="16">
        <v>100</v>
      </c>
      <c r="K18" s="16">
        <v>100</v>
      </c>
      <c r="L18" s="16">
        <v>100</v>
      </c>
      <c r="M18" s="16">
        <v>100</v>
      </c>
      <c r="N18" s="16">
        <v>100</v>
      </c>
      <c r="O18" s="16">
        <v>100</v>
      </c>
      <c r="P18" s="16">
        <v>100</v>
      </c>
    </row>
    <row r="19" spans="1:16" ht="199.5" customHeight="1" x14ac:dyDescent="0.25">
      <c r="A19" s="7" t="s">
        <v>22</v>
      </c>
      <c r="B19" s="12" t="s">
        <v>23</v>
      </c>
      <c r="C19" s="16">
        <v>100</v>
      </c>
      <c r="D19" s="16">
        <v>100</v>
      </c>
      <c r="E19" s="16">
        <v>100</v>
      </c>
      <c r="F19" s="16">
        <v>100</v>
      </c>
      <c r="G19" s="16">
        <v>100</v>
      </c>
      <c r="H19" s="16">
        <v>100</v>
      </c>
      <c r="I19" s="16">
        <v>100</v>
      </c>
      <c r="J19" s="16">
        <v>100</v>
      </c>
      <c r="K19" s="16">
        <v>100</v>
      </c>
      <c r="L19" s="16">
        <v>100</v>
      </c>
      <c r="M19" s="16">
        <v>100</v>
      </c>
      <c r="N19" s="16">
        <v>100</v>
      </c>
      <c r="O19" s="16">
        <v>100</v>
      </c>
      <c r="P19" s="16">
        <v>100</v>
      </c>
    </row>
    <row r="20" spans="1:16" ht="189.75" customHeight="1" x14ac:dyDescent="0.25">
      <c r="A20" s="7" t="s">
        <v>24</v>
      </c>
      <c r="B20" s="12" t="s">
        <v>25</v>
      </c>
      <c r="C20" s="16">
        <v>100</v>
      </c>
      <c r="D20" s="16">
        <v>100</v>
      </c>
      <c r="E20" s="16">
        <v>100</v>
      </c>
      <c r="F20" s="16">
        <v>100</v>
      </c>
      <c r="G20" s="16">
        <v>100</v>
      </c>
      <c r="H20" s="16">
        <v>100</v>
      </c>
      <c r="I20" s="16">
        <v>100</v>
      </c>
      <c r="J20" s="16">
        <v>100</v>
      </c>
      <c r="K20" s="16">
        <v>100</v>
      </c>
      <c r="L20" s="16">
        <v>100</v>
      </c>
      <c r="M20" s="16">
        <v>100</v>
      </c>
      <c r="N20" s="16">
        <v>100</v>
      </c>
      <c r="O20" s="16">
        <v>100</v>
      </c>
      <c r="P20" s="16">
        <v>100</v>
      </c>
    </row>
    <row r="21" spans="1:16" ht="204.75" customHeight="1" x14ac:dyDescent="0.25">
      <c r="A21" s="7" t="s">
        <v>26</v>
      </c>
      <c r="B21" s="12" t="s">
        <v>27</v>
      </c>
      <c r="C21" s="16">
        <v>100</v>
      </c>
      <c r="D21" s="16">
        <v>100</v>
      </c>
      <c r="E21" s="16">
        <v>100</v>
      </c>
      <c r="F21" s="16">
        <v>100</v>
      </c>
      <c r="G21" s="16">
        <v>100</v>
      </c>
      <c r="H21" s="16">
        <v>100</v>
      </c>
      <c r="I21" s="16">
        <v>100</v>
      </c>
      <c r="J21" s="16">
        <v>100</v>
      </c>
      <c r="K21" s="16">
        <v>100</v>
      </c>
      <c r="L21" s="16">
        <v>100</v>
      </c>
      <c r="M21" s="16">
        <v>100</v>
      </c>
      <c r="N21" s="16">
        <v>100</v>
      </c>
      <c r="O21" s="16">
        <v>100</v>
      </c>
      <c r="P21" s="16">
        <v>100</v>
      </c>
    </row>
    <row r="22" spans="1:16" ht="169.5" customHeight="1" x14ac:dyDescent="0.25">
      <c r="A22" s="7" t="s">
        <v>28</v>
      </c>
      <c r="B22" s="17" t="s">
        <v>31</v>
      </c>
      <c r="C22" s="18">
        <v>48.33</v>
      </c>
      <c r="D22" s="18">
        <v>48.19</v>
      </c>
      <c r="E22" s="18">
        <v>48.09</v>
      </c>
      <c r="F22" s="18">
        <v>48.09</v>
      </c>
      <c r="G22" s="18">
        <v>48.09</v>
      </c>
      <c r="H22" s="18">
        <v>48.19</v>
      </c>
      <c r="I22" s="18">
        <v>48.19</v>
      </c>
      <c r="J22" s="18">
        <v>48.19</v>
      </c>
      <c r="K22" s="18">
        <v>48.19</v>
      </c>
      <c r="L22" s="18">
        <v>48.19</v>
      </c>
      <c r="M22" s="18">
        <v>48.19</v>
      </c>
      <c r="N22" s="18">
        <v>48.19</v>
      </c>
      <c r="O22" s="18">
        <v>48.19</v>
      </c>
      <c r="P22" s="18">
        <v>48.19</v>
      </c>
    </row>
    <row r="23" spans="1:16" ht="185.25" customHeight="1" x14ac:dyDescent="0.25">
      <c r="A23" s="7" t="s">
        <v>29</v>
      </c>
      <c r="B23" s="17" t="s">
        <v>33</v>
      </c>
      <c r="C23" s="19">
        <v>0.21990000000000001</v>
      </c>
      <c r="D23" s="24">
        <v>0.21970000000000001</v>
      </c>
      <c r="E23" s="24">
        <f>C23*99.9%</f>
        <v>0.21968010000000004</v>
      </c>
      <c r="F23" s="24">
        <v>0.21970000000000001</v>
      </c>
      <c r="G23" s="24">
        <v>0.21970000000000001</v>
      </c>
      <c r="H23" s="19">
        <f>0.2199*99.9%</f>
        <v>0.21968010000000004</v>
      </c>
      <c r="I23" s="19">
        <v>0.21970000000000001</v>
      </c>
      <c r="J23" s="19">
        <f>0.2199*99.9%</f>
        <v>0.21968010000000004</v>
      </c>
      <c r="K23" s="19">
        <f t="shared" ref="K23:P23" si="0">0.2199*99.9%</f>
        <v>0.21968010000000004</v>
      </c>
      <c r="L23" s="19">
        <f t="shared" si="0"/>
        <v>0.21968010000000004</v>
      </c>
      <c r="M23" s="19">
        <f t="shared" si="0"/>
        <v>0.21968010000000004</v>
      </c>
      <c r="N23" s="19">
        <f t="shared" si="0"/>
        <v>0.21968010000000004</v>
      </c>
      <c r="O23" s="19">
        <f t="shared" si="0"/>
        <v>0.21968010000000004</v>
      </c>
      <c r="P23" s="19">
        <f t="shared" si="0"/>
        <v>0.21968010000000004</v>
      </c>
    </row>
    <row r="24" spans="1:16" ht="166.5" customHeight="1" x14ac:dyDescent="0.25">
      <c r="A24" s="7" t="s">
        <v>30</v>
      </c>
      <c r="B24" s="17" t="s">
        <v>35</v>
      </c>
      <c r="C24" s="18">
        <v>8.9600000000000009</v>
      </c>
      <c r="D24" s="20">
        <f>8.96*99.9%</f>
        <v>8.9510400000000025</v>
      </c>
      <c r="E24" s="20">
        <f>D24*99.9%</f>
        <v>8.9420889600000031</v>
      </c>
      <c r="F24" s="20">
        <v>8.94</v>
      </c>
      <c r="G24" s="20">
        <v>8.94</v>
      </c>
      <c r="H24" s="20">
        <v>8.94</v>
      </c>
      <c r="I24" s="20">
        <v>8.94</v>
      </c>
      <c r="J24" s="20">
        <v>8.94</v>
      </c>
      <c r="K24" s="20">
        <v>8.94</v>
      </c>
      <c r="L24" s="20">
        <v>8.94</v>
      </c>
      <c r="M24" s="20">
        <v>8.94</v>
      </c>
      <c r="N24" s="20">
        <v>8.94</v>
      </c>
      <c r="O24" s="20">
        <v>8.94</v>
      </c>
      <c r="P24" s="18">
        <f>E24</f>
        <v>8.9420889600000031</v>
      </c>
    </row>
    <row r="25" spans="1:16" ht="164.25" customHeight="1" x14ac:dyDescent="0.25">
      <c r="A25" s="7" t="s">
        <v>32</v>
      </c>
      <c r="B25" s="17" t="s">
        <v>37</v>
      </c>
      <c r="C25" s="18">
        <v>4.68</v>
      </c>
      <c r="D25" s="18">
        <v>4.67</v>
      </c>
      <c r="E25" s="20">
        <v>4.67</v>
      </c>
      <c r="F25" s="20">
        <f>E25*99.9%</f>
        <v>4.6653300000000009</v>
      </c>
      <c r="G25" s="20">
        <f>F25*99.9%</f>
        <v>4.660664670000001</v>
      </c>
      <c r="H25" s="20">
        <v>4.67</v>
      </c>
      <c r="I25" s="20">
        <f t="shared" ref="I25" si="1">H25*99.9%</f>
        <v>4.6653300000000009</v>
      </c>
      <c r="J25" s="20">
        <v>4.67</v>
      </c>
      <c r="K25" s="20">
        <v>4.67</v>
      </c>
      <c r="L25" s="20">
        <v>4.67</v>
      </c>
      <c r="M25" s="20">
        <v>4.67</v>
      </c>
      <c r="N25" s="20">
        <v>4.67</v>
      </c>
      <c r="O25" s="20">
        <v>4.67</v>
      </c>
      <c r="P25" s="18">
        <f>E25</f>
        <v>4.67</v>
      </c>
    </row>
    <row r="26" spans="1:16" ht="284.25" customHeight="1" x14ac:dyDescent="0.25">
      <c r="A26" s="7" t="s">
        <v>34</v>
      </c>
      <c r="B26" s="17" t="s">
        <v>40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1:16" ht="150" customHeight="1" x14ac:dyDescent="0.25">
      <c r="A27" s="7" t="s">
        <v>36</v>
      </c>
      <c r="B27" s="17" t="s">
        <v>42</v>
      </c>
      <c r="C27" s="16">
        <v>0</v>
      </c>
      <c r="D27" s="11">
        <v>3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1">
        <v>3</v>
      </c>
    </row>
    <row r="28" spans="1:16" ht="104.25" customHeight="1" x14ac:dyDescent="0.25">
      <c r="A28" s="7" t="s">
        <v>38</v>
      </c>
      <c r="B28" s="12" t="s">
        <v>44</v>
      </c>
      <c r="C28" s="18">
        <f>73675/278428.2</f>
        <v>0.26461040943410186</v>
      </c>
      <c r="D28" s="18">
        <v>0.25</v>
      </c>
      <c r="E28" s="18">
        <v>0.25</v>
      </c>
      <c r="F28" s="18">
        <v>0.25</v>
      </c>
      <c r="G28" s="18">
        <f>((73675+423.103+1268.754))/(278428.2+5034.63+15538.7)</f>
        <v>0.25206177707518751</v>
      </c>
      <c r="H28" s="18">
        <f>0.25*99.9%</f>
        <v>0.24975000000000003</v>
      </c>
      <c r="I28" s="18">
        <f>H28*99.9%</f>
        <v>0.24950025000000006</v>
      </c>
      <c r="J28" s="18">
        <f>I28*99.9%</f>
        <v>0.24925074975000008</v>
      </c>
      <c r="K28" s="18">
        <f t="shared" ref="K28:P28" si="2">J28*99.9%</f>
        <v>0.24900149900025012</v>
      </c>
      <c r="L28" s="18">
        <f t="shared" si="2"/>
        <v>0.24875249750124989</v>
      </c>
      <c r="M28" s="18">
        <f>L28*99.9%</f>
        <v>0.24850374500374867</v>
      </c>
      <c r="N28" s="18">
        <f t="shared" si="2"/>
        <v>0.24825524125874496</v>
      </c>
      <c r="O28" s="18">
        <f t="shared" si="2"/>
        <v>0.24800698601748625</v>
      </c>
      <c r="P28" s="18">
        <f t="shared" si="2"/>
        <v>0.24775897903146879</v>
      </c>
    </row>
    <row r="29" spans="1:16" ht="96.75" customHeight="1" x14ac:dyDescent="0.25">
      <c r="A29" s="7" t="s">
        <v>39</v>
      </c>
      <c r="B29" s="12" t="s">
        <v>46</v>
      </c>
      <c r="C29" s="18">
        <v>24.02</v>
      </c>
      <c r="D29" s="18">
        <v>24</v>
      </c>
      <c r="E29" s="18">
        <v>23.97</v>
      </c>
      <c r="F29" s="18">
        <v>23.97</v>
      </c>
      <c r="G29" s="18">
        <v>23.97</v>
      </c>
      <c r="H29" s="18">
        <v>23.97</v>
      </c>
      <c r="I29" s="18">
        <f>H29*99.9%</f>
        <v>23.94603</v>
      </c>
      <c r="J29" s="18">
        <v>23.97</v>
      </c>
      <c r="K29" s="18">
        <v>23.97</v>
      </c>
      <c r="L29" s="18">
        <v>23.97</v>
      </c>
      <c r="M29" s="18">
        <v>23.97</v>
      </c>
      <c r="N29" s="18">
        <v>23.97</v>
      </c>
      <c r="O29" s="18">
        <v>23.97</v>
      </c>
      <c r="P29" s="18">
        <v>23.97</v>
      </c>
    </row>
    <row r="30" spans="1:16" ht="116.25" customHeight="1" x14ac:dyDescent="0.25">
      <c r="A30" s="7" t="s">
        <v>41</v>
      </c>
      <c r="B30" s="12" t="s">
        <v>48</v>
      </c>
      <c r="C30" s="18">
        <f>238560/15615</f>
        <v>15.2776176753122</v>
      </c>
      <c r="D30" s="18">
        <v>15.26</v>
      </c>
      <c r="E30" s="18">
        <v>15.24</v>
      </c>
      <c r="F30" s="18">
        <v>15.24</v>
      </c>
      <c r="G30" s="18">
        <v>15.24</v>
      </c>
      <c r="H30" s="18">
        <v>15.24</v>
      </c>
      <c r="I30" s="18">
        <v>15.24</v>
      </c>
      <c r="J30" s="18">
        <v>15.24</v>
      </c>
      <c r="K30" s="18">
        <v>15.24</v>
      </c>
      <c r="L30" s="18">
        <v>15.24</v>
      </c>
      <c r="M30" s="18">
        <v>15.24</v>
      </c>
      <c r="N30" s="18">
        <v>15.24</v>
      </c>
      <c r="O30" s="18">
        <v>15.24</v>
      </c>
      <c r="P30" s="18">
        <v>15.24</v>
      </c>
    </row>
    <row r="31" spans="1:16" ht="132.75" customHeight="1" x14ac:dyDescent="0.25">
      <c r="A31" s="7" t="s">
        <v>43</v>
      </c>
      <c r="B31" s="12" t="s">
        <v>50</v>
      </c>
      <c r="C31" s="18">
        <v>46.44</v>
      </c>
      <c r="D31" s="18">
        <v>46.39</v>
      </c>
      <c r="E31" s="18">
        <v>46.35</v>
      </c>
      <c r="F31" s="18">
        <v>46.35</v>
      </c>
      <c r="G31" s="18">
        <v>46.35</v>
      </c>
      <c r="H31" s="18">
        <v>46.35</v>
      </c>
      <c r="I31" s="18">
        <f>H31*99.9%</f>
        <v>46.303650000000005</v>
      </c>
      <c r="J31" s="18">
        <v>46.35</v>
      </c>
      <c r="K31" s="18">
        <v>46.35</v>
      </c>
      <c r="L31" s="18">
        <v>46.35</v>
      </c>
      <c r="M31" s="18">
        <v>46.35</v>
      </c>
      <c r="N31" s="18">
        <v>46.35</v>
      </c>
      <c r="O31" s="18">
        <v>46.35</v>
      </c>
      <c r="P31" s="18">
        <v>46.35</v>
      </c>
    </row>
    <row r="32" spans="1:16" ht="106.5" customHeight="1" x14ac:dyDescent="0.25">
      <c r="A32" s="7" t="s">
        <v>45</v>
      </c>
      <c r="B32" s="12" t="s">
        <v>54</v>
      </c>
      <c r="C32" s="21">
        <f>((13724.46*0.3446)+(73675*0.1486))/278428.2</f>
        <v>5.6307349313036541E-2</v>
      </c>
      <c r="D32" s="21">
        <f>0.053*99.9%</f>
        <v>5.2947000000000001E-2</v>
      </c>
      <c r="E32" s="21">
        <f t="shared" ref="E32:F32" si="3">0.053*99.9%</f>
        <v>5.2947000000000001E-2</v>
      </c>
      <c r="F32" s="21">
        <f t="shared" si="3"/>
        <v>5.2947000000000001E-2</v>
      </c>
      <c r="G32" s="21">
        <f>(((13724.46+106.561+147.511)*0.3446)+((73675+423.103+1268.754)*0.1486))/(278428.2+5034.63+17538.7)</f>
        <v>5.32107497174516E-2</v>
      </c>
      <c r="H32" s="21">
        <f>0.053*99.9%</f>
        <v>5.2947000000000001E-2</v>
      </c>
      <c r="I32" s="21">
        <f>H32*99.9%</f>
        <v>5.2894053000000003E-2</v>
      </c>
      <c r="J32" s="21">
        <f>I32*99.9%</f>
        <v>5.2841158947000012E-2</v>
      </c>
      <c r="K32" s="21">
        <f t="shared" ref="K32:P32" si="4">J32*99.9%</f>
        <v>5.278831778805302E-2</v>
      </c>
      <c r="L32" s="21">
        <f t="shared" si="4"/>
        <v>5.2735529470264976E-2</v>
      </c>
      <c r="M32" s="21">
        <f>L32*99.9%</f>
        <v>5.2682793940794719E-2</v>
      </c>
      <c r="N32" s="21">
        <f t="shared" si="4"/>
        <v>5.2630111146853932E-2</v>
      </c>
      <c r="O32" s="21">
        <f t="shared" si="4"/>
        <v>5.2577481035707085E-2</v>
      </c>
      <c r="P32" s="21">
        <f t="shared" si="4"/>
        <v>5.2524903554671383E-2</v>
      </c>
    </row>
    <row r="33" spans="1:16" ht="77.25" customHeight="1" x14ac:dyDescent="0.25">
      <c r="A33" s="9" t="s">
        <v>47</v>
      </c>
      <c r="B33" s="17" t="s">
        <v>57</v>
      </c>
      <c r="C33" s="18">
        <v>150.85</v>
      </c>
      <c r="D33" s="18">
        <v>150.85</v>
      </c>
      <c r="E33" s="18">
        <v>150.85</v>
      </c>
      <c r="F33" s="18">
        <v>150.85</v>
      </c>
      <c r="G33" s="18">
        <v>150.85</v>
      </c>
      <c r="H33" s="18">
        <v>150.85</v>
      </c>
      <c r="I33" s="18">
        <v>150.85</v>
      </c>
      <c r="J33" s="18">
        <v>150.85</v>
      </c>
      <c r="K33" s="18">
        <v>150.85</v>
      </c>
      <c r="L33" s="18">
        <v>150.85</v>
      </c>
      <c r="M33" s="18">
        <v>150.85</v>
      </c>
      <c r="N33" s="18">
        <v>150.85</v>
      </c>
      <c r="O33" s="18">
        <v>150.85</v>
      </c>
      <c r="P33" s="18">
        <v>150.85</v>
      </c>
    </row>
    <row r="34" spans="1:16" ht="141" customHeight="1" x14ac:dyDescent="0.25">
      <c r="A34" s="9" t="s">
        <v>49</v>
      </c>
      <c r="B34" s="17" t="s">
        <v>59</v>
      </c>
      <c r="C34" s="18">
        <v>12.6</v>
      </c>
      <c r="D34" s="18">
        <v>12.6</v>
      </c>
      <c r="E34" s="18">
        <v>12.6</v>
      </c>
      <c r="F34" s="18">
        <v>12.6</v>
      </c>
      <c r="G34" s="18">
        <v>12.6</v>
      </c>
      <c r="H34" s="18">
        <v>12.6</v>
      </c>
      <c r="I34" s="18">
        <v>12.6</v>
      </c>
      <c r="J34" s="18">
        <v>12.6</v>
      </c>
      <c r="K34" s="18">
        <v>12.6</v>
      </c>
      <c r="L34" s="18">
        <v>12.6</v>
      </c>
      <c r="M34" s="18">
        <v>12.6</v>
      </c>
      <c r="N34" s="18">
        <v>12.6</v>
      </c>
      <c r="O34" s="18">
        <v>12.6</v>
      </c>
      <c r="P34" s="18">
        <v>12.6</v>
      </c>
    </row>
    <row r="35" spans="1:16" ht="98.25" customHeight="1" x14ac:dyDescent="0.25">
      <c r="A35" s="9" t="s">
        <v>51</v>
      </c>
      <c r="B35" s="17" t="s">
        <v>61</v>
      </c>
      <c r="C35" s="18">
        <v>10.58</v>
      </c>
      <c r="D35" s="18">
        <v>10.58</v>
      </c>
      <c r="E35" s="18">
        <v>10.58</v>
      </c>
      <c r="F35" s="18">
        <v>10.58</v>
      </c>
      <c r="G35" s="18">
        <v>10.58</v>
      </c>
      <c r="H35" s="18">
        <v>10.58</v>
      </c>
      <c r="I35" s="18">
        <v>10.58</v>
      </c>
      <c r="J35" s="18">
        <v>10.58</v>
      </c>
      <c r="K35" s="18">
        <v>10.58</v>
      </c>
      <c r="L35" s="18">
        <v>10.58</v>
      </c>
      <c r="M35" s="18">
        <v>10.58</v>
      </c>
      <c r="N35" s="18">
        <v>10.58</v>
      </c>
      <c r="O35" s="18">
        <v>10.58</v>
      </c>
      <c r="P35" s="18">
        <v>10.58</v>
      </c>
    </row>
    <row r="36" spans="1:16" ht="72" customHeight="1" x14ac:dyDescent="0.25">
      <c r="A36" s="9" t="s">
        <v>52</v>
      </c>
      <c r="B36" s="17" t="s">
        <v>63</v>
      </c>
      <c r="C36" s="18">
        <v>3.95</v>
      </c>
      <c r="D36" s="18">
        <v>3.95</v>
      </c>
      <c r="E36" s="18">
        <v>3.95</v>
      </c>
      <c r="F36" s="18">
        <v>3.95</v>
      </c>
      <c r="G36" s="18">
        <v>3.95</v>
      </c>
      <c r="H36" s="18">
        <v>3.95</v>
      </c>
      <c r="I36" s="18">
        <v>3.95</v>
      </c>
      <c r="J36" s="18">
        <v>3.95</v>
      </c>
      <c r="K36" s="18">
        <v>3.95</v>
      </c>
      <c r="L36" s="18">
        <v>3.95</v>
      </c>
      <c r="M36" s="18">
        <v>3.95</v>
      </c>
      <c r="N36" s="18">
        <v>3.95</v>
      </c>
      <c r="O36" s="18">
        <v>3.95</v>
      </c>
      <c r="P36" s="18">
        <v>3.95</v>
      </c>
    </row>
    <row r="37" spans="1:16" ht="162" customHeight="1" x14ac:dyDescent="0.25">
      <c r="A37" s="9" t="s">
        <v>53</v>
      </c>
      <c r="B37" s="17" t="s">
        <v>65</v>
      </c>
      <c r="C37" s="18">
        <v>0.73</v>
      </c>
      <c r="D37" s="18">
        <v>0.73</v>
      </c>
      <c r="E37" s="18">
        <v>0.73</v>
      </c>
      <c r="F37" s="18">
        <v>0.73</v>
      </c>
      <c r="G37" s="18">
        <v>0.73</v>
      </c>
      <c r="H37" s="18">
        <v>0.73</v>
      </c>
      <c r="I37" s="18">
        <v>0.73</v>
      </c>
      <c r="J37" s="18">
        <v>0.73</v>
      </c>
      <c r="K37" s="18">
        <v>0.73</v>
      </c>
      <c r="L37" s="18">
        <v>0.73</v>
      </c>
      <c r="M37" s="18">
        <v>0.73</v>
      </c>
      <c r="N37" s="18">
        <v>0.73</v>
      </c>
      <c r="O37" s="18">
        <v>0.73</v>
      </c>
      <c r="P37" s="18">
        <v>0.73</v>
      </c>
    </row>
    <row r="38" spans="1:16" ht="111" customHeight="1" x14ac:dyDescent="0.25">
      <c r="A38" s="9" t="s">
        <v>55</v>
      </c>
      <c r="B38" s="17" t="s">
        <v>67</v>
      </c>
      <c r="C38" s="18">
        <v>1.51</v>
      </c>
      <c r="D38" s="18">
        <v>1.51</v>
      </c>
      <c r="E38" s="18">
        <v>1.5</v>
      </c>
      <c r="F38" s="18">
        <v>1.49</v>
      </c>
      <c r="G38" s="18">
        <v>1.49</v>
      </c>
      <c r="H38" s="18">
        <v>1.48</v>
      </c>
      <c r="I38" s="18">
        <v>1.47</v>
      </c>
      <c r="J38" s="18">
        <v>1.46</v>
      </c>
      <c r="K38" s="18">
        <v>1.46</v>
      </c>
      <c r="L38" s="18">
        <v>1.45</v>
      </c>
      <c r="M38" s="18">
        <v>1.44</v>
      </c>
      <c r="N38" s="18">
        <v>1.44</v>
      </c>
      <c r="O38" s="18">
        <v>1.43</v>
      </c>
      <c r="P38" s="18">
        <v>1.43</v>
      </c>
    </row>
    <row r="39" spans="1:16" ht="177.75" customHeight="1" x14ac:dyDescent="0.25">
      <c r="A39" s="9" t="s">
        <v>56</v>
      </c>
      <c r="B39" s="17" t="s">
        <v>69</v>
      </c>
      <c r="C39" s="21">
        <f>854944/263820</f>
        <v>3.2406337654461375</v>
      </c>
      <c r="D39" s="21">
        <f t="shared" ref="D39" si="5">854944/263820</f>
        <v>3.2406337654461375</v>
      </c>
      <c r="E39" s="21">
        <v>3.2410000000000001</v>
      </c>
      <c r="F39" s="21">
        <v>3.2410000000000001</v>
      </c>
      <c r="G39" s="21">
        <v>3.2410000000000001</v>
      </c>
      <c r="H39" s="21">
        <v>3.2410000000000001</v>
      </c>
      <c r="I39" s="21">
        <v>3.2410000000000001</v>
      </c>
      <c r="J39" s="21">
        <v>3.2410000000000001</v>
      </c>
      <c r="K39" s="21">
        <v>3.2410000000000001</v>
      </c>
      <c r="L39" s="21">
        <v>3.2410000000000001</v>
      </c>
      <c r="M39" s="21">
        <v>3.2410000000000001</v>
      </c>
      <c r="N39" s="21">
        <v>3.2410000000000001</v>
      </c>
      <c r="O39" s="21">
        <v>3.2410000000000001</v>
      </c>
      <c r="P39" s="21">
        <v>3.2410000000000001</v>
      </c>
    </row>
    <row r="40" spans="1:16" ht="117.75" customHeight="1" x14ac:dyDescent="0.25">
      <c r="A40" s="9" t="s">
        <v>58</v>
      </c>
      <c r="B40" s="12" t="s">
        <v>70</v>
      </c>
      <c r="C40" s="16">
        <v>5</v>
      </c>
      <c r="D40" s="16">
        <v>5</v>
      </c>
      <c r="E40" s="16">
        <v>5</v>
      </c>
      <c r="F40" s="16">
        <v>5</v>
      </c>
      <c r="G40" s="16">
        <v>4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1">
        <v>0</v>
      </c>
    </row>
    <row r="41" spans="1:16" ht="63.75" customHeight="1" x14ac:dyDescent="0.25">
      <c r="A41" s="9" t="s">
        <v>60</v>
      </c>
      <c r="B41" s="12" t="s">
        <v>81</v>
      </c>
      <c r="C41" s="16">
        <v>30</v>
      </c>
      <c r="D41" s="16">
        <v>30</v>
      </c>
      <c r="E41" s="16">
        <v>30</v>
      </c>
      <c r="F41" s="16">
        <v>30</v>
      </c>
      <c r="G41" s="16">
        <v>19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1">
        <v>0</v>
      </c>
    </row>
    <row r="42" spans="1:16" ht="84" customHeight="1" x14ac:dyDescent="0.25">
      <c r="A42" s="9" t="s">
        <v>62</v>
      </c>
      <c r="B42" s="12" t="s">
        <v>71</v>
      </c>
      <c r="C42" s="16">
        <v>3</v>
      </c>
      <c r="D42" s="16">
        <v>3</v>
      </c>
      <c r="E42" s="16">
        <v>3</v>
      </c>
      <c r="F42" s="16">
        <v>3</v>
      </c>
      <c r="G42" s="16">
        <v>3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1">
        <v>0</v>
      </c>
    </row>
    <row r="43" spans="1:16" ht="47.25" x14ac:dyDescent="0.25">
      <c r="A43" s="9" t="s">
        <v>64</v>
      </c>
      <c r="B43" s="12" t="s">
        <v>72</v>
      </c>
      <c r="C43" s="16">
        <v>0</v>
      </c>
      <c r="D43" s="16">
        <v>3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3</v>
      </c>
    </row>
    <row r="44" spans="1:16" ht="131.25" customHeight="1" x14ac:dyDescent="0.25">
      <c r="A44" s="9" t="s">
        <v>66</v>
      </c>
      <c r="B44" s="12" t="s">
        <v>73</v>
      </c>
      <c r="C44" s="16">
        <v>0</v>
      </c>
      <c r="D44" s="14" t="s">
        <v>74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4" t="s">
        <v>74</v>
      </c>
    </row>
    <row r="45" spans="1:16" ht="93.75" customHeight="1" x14ac:dyDescent="0.25">
      <c r="A45" s="9" t="s">
        <v>68</v>
      </c>
      <c r="B45" s="12" t="s">
        <v>75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1">
        <v>0</v>
      </c>
    </row>
    <row r="46" spans="1:16" ht="89.25" customHeight="1" x14ac:dyDescent="0.25">
      <c r="A46" s="9" t="s">
        <v>97</v>
      </c>
      <c r="B46" s="12" t="s">
        <v>76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1:16" ht="39" customHeight="1" x14ac:dyDescent="0.25">
      <c r="A47" s="9" t="s">
        <v>98</v>
      </c>
      <c r="B47" s="12" t="s">
        <v>77</v>
      </c>
      <c r="C47" s="16">
        <v>0</v>
      </c>
      <c r="D47" s="16">
        <v>0</v>
      </c>
      <c r="E47" s="16">
        <v>24</v>
      </c>
      <c r="F47" s="16">
        <v>0</v>
      </c>
      <c r="G47" s="16">
        <v>0</v>
      </c>
      <c r="H47" s="22" t="s">
        <v>78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24</v>
      </c>
    </row>
    <row r="48" spans="1:16" ht="165" x14ac:dyDescent="0.25">
      <c r="A48" s="26">
        <v>33</v>
      </c>
      <c r="B48" s="26" t="s">
        <v>109</v>
      </c>
      <c r="C48" s="26">
        <v>100</v>
      </c>
      <c r="D48" s="26">
        <v>100</v>
      </c>
      <c r="E48" s="26">
        <v>100</v>
      </c>
      <c r="F48" s="26">
        <v>100</v>
      </c>
      <c r="G48" s="26">
        <v>100</v>
      </c>
      <c r="H48" s="26">
        <v>100</v>
      </c>
      <c r="I48" s="26">
        <v>100</v>
      </c>
      <c r="J48" s="26">
        <v>100</v>
      </c>
      <c r="K48" s="26">
        <v>100</v>
      </c>
      <c r="L48" s="26">
        <v>100</v>
      </c>
      <c r="M48" s="26">
        <v>100</v>
      </c>
      <c r="N48" s="27">
        <v>100</v>
      </c>
      <c r="O48" s="27">
        <v>100</v>
      </c>
      <c r="P48" s="27">
        <v>100</v>
      </c>
    </row>
    <row r="49" spans="1:16" ht="75" x14ac:dyDescent="0.25">
      <c r="A49" s="26" t="s">
        <v>107</v>
      </c>
      <c r="B49" s="26" t="s">
        <v>110</v>
      </c>
      <c r="C49" s="26">
        <v>28</v>
      </c>
      <c r="D49" s="26">
        <v>28</v>
      </c>
      <c r="E49" s="26">
        <v>15</v>
      </c>
      <c r="F49" s="26">
        <v>15</v>
      </c>
      <c r="G49" s="26">
        <v>16</v>
      </c>
      <c r="H49" s="26">
        <v>17</v>
      </c>
      <c r="I49" s="26">
        <v>17</v>
      </c>
      <c r="J49" s="26">
        <v>26</v>
      </c>
      <c r="K49" s="26">
        <v>26</v>
      </c>
      <c r="L49" s="26">
        <v>26</v>
      </c>
      <c r="M49" s="26">
        <v>26</v>
      </c>
      <c r="N49" s="27">
        <v>26</v>
      </c>
      <c r="O49" s="27">
        <v>26</v>
      </c>
      <c r="P49" s="27">
        <v>26</v>
      </c>
    </row>
    <row r="50" spans="1:16" ht="75" x14ac:dyDescent="0.25">
      <c r="A50" s="26" t="s">
        <v>108</v>
      </c>
      <c r="B50" s="26" t="s">
        <v>111</v>
      </c>
      <c r="C50" s="26">
        <v>28</v>
      </c>
      <c r="D50" s="26">
        <v>28</v>
      </c>
      <c r="E50" s="26">
        <v>15</v>
      </c>
      <c r="F50" s="26">
        <v>15</v>
      </c>
      <c r="G50" s="26">
        <v>16</v>
      </c>
      <c r="H50" s="26">
        <v>17</v>
      </c>
      <c r="I50" s="26">
        <v>17</v>
      </c>
      <c r="J50" s="26">
        <v>26</v>
      </c>
      <c r="K50" s="26">
        <v>26</v>
      </c>
      <c r="L50" s="26">
        <v>26</v>
      </c>
      <c r="M50" s="26">
        <v>26</v>
      </c>
      <c r="N50" s="27">
        <v>26</v>
      </c>
      <c r="O50" s="27">
        <v>26</v>
      </c>
      <c r="P50" s="27">
        <v>26</v>
      </c>
    </row>
    <row r="51" spans="1:16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6" x14ac:dyDescent="0.25">
      <c r="A52" s="33" t="s">
        <v>88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  <row r="53" spans="1:16" x14ac:dyDescent="0.25">
      <c r="A53" s="33" t="s">
        <v>87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1:16" x14ac:dyDescent="0.25">
      <c r="A54" s="33" t="s">
        <v>89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1:16" x14ac:dyDescent="0.25">
      <c r="A55" s="34" t="s">
        <v>90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6" x14ac:dyDescent="0.25">
      <c r="A56" s="34" t="s">
        <v>86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6" x14ac:dyDescent="0.25">
      <c r="A57" s="33" t="s">
        <v>91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  <row r="58" spans="1:16" x14ac:dyDescent="0.25">
      <c r="A58" s="33" t="s">
        <v>92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</row>
    <row r="59" spans="1:16" x14ac:dyDescent="0.25">
      <c r="A59" s="33" t="s">
        <v>93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</row>
    <row r="60" spans="1:16" x14ac:dyDescent="0.25">
      <c r="A60" s="33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</row>
    <row r="61" spans="1:16" x14ac:dyDescent="0.25">
      <c r="A61" s="33" t="s">
        <v>95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</row>
    <row r="62" spans="1:16" x14ac:dyDescent="0.25">
      <c r="A62" s="33" t="s">
        <v>96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</row>
    <row r="63" spans="1:16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6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</sheetData>
  <mergeCells count="37">
    <mergeCell ref="O3:P3"/>
    <mergeCell ref="A8:M9"/>
    <mergeCell ref="A52:M52"/>
    <mergeCell ref="A53:M53"/>
    <mergeCell ref="A54:M54"/>
    <mergeCell ref="A55:M55"/>
    <mergeCell ref="A56:M56"/>
    <mergeCell ref="A57:M57"/>
    <mergeCell ref="A58:M58"/>
    <mergeCell ref="A59:M59"/>
    <mergeCell ref="A60:M60"/>
    <mergeCell ref="A61:M61"/>
    <mergeCell ref="A62:M62"/>
    <mergeCell ref="A63:M63"/>
    <mergeCell ref="A64:M64"/>
    <mergeCell ref="A74:M74"/>
    <mergeCell ref="A65:M65"/>
    <mergeCell ref="A66:M66"/>
    <mergeCell ref="A67:M67"/>
    <mergeCell ref="A68:M68"/>
    <mergeCell ref="A69:M69"/>
    <mergeCell ref="A80:M80"/>
    <mergeCell ref="A81:M81"/>
    <mergeCell ref="P11:P12"/>
    <mergeCell ref="D11:K11"/>
    <mergeCell ref="A11:A12"/>
    <mergeCell ref="B11:B12"/>
    <mergeCell ref="C11:C12"/>
    <mergeCell ref="A75:M75"/>
    <mergeCell ref="A76:M76"/>
    <mergeCell ref="A77:M77"/>
    <mergeCell ref="A78:M78"/>
    <mergeCell ref="A79:M79"/>
    <mergeCell ref="A70:M70"/>
    <mergeCell ref="A71:M71"/>
    <mergeCell ref="A72:M72"/>
    <mergeCell ref="A73:M73"/>
  </mergeCells>
  <pageMargins left="0.7" right="0.7" top="0.75" bottom="0.75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6</vt:lpstr>
      <vt:lpstr>'таблица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2022-10-26T07:04:41Z</dcterms:modified>
</cp:coreProperties>
</file>