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Таблица 2" sheetId="11" r:id="rId1"/>
  </sheets>
  <definedNames>
    <definedName name="_xlnm.Print_Titles" localSheetId="0">'Таблица 2'!$8:$11</definedName>
  </definedNames>
  <calcPr calcId="144525"/>
</workbook>
</file>

<file path=xl/calcChain.xml><?xml version="1.0" encoding="utf-8"?>
<calcChain xmlns="http://schemas.openxmlformats.org/spreadsheetml/2006/main">
  <c r="J39" i="11" l="1"/>
  <c r="J40" i="11"/>
  <c r="K39" i="11"/>
  <c r="K40" i="11"/>
  <c r="L39" i="11"/>
  <c r="L40" i="11"/>
  <c r="J59" i="11" l="1"/>
  <c r="I65" i="11" l="1"/>
  <c r="I12" i="11" l="1"/>
  <c r="I81" i="11" l="1"/>
  <c r="E56" i="11" l="1"/>
  <c r="E55" i="11"/>
  <c r="E54" i="11"/>
  <c r="E53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I25" i="11"/>
  <c r="E52" i="11" l="1"/>
  <c r="G79" i="11"/>
  <c r="H79" i="11"/>
  <c r="I79" i="11"/>
  <c r="J79" i="11"/>
  <c r="K79" i="11"/>
  <c r="L79" i="11"/>
  <c r="M79" i="11"/>
  <c r="N79" i="11"/>
  <c r="O79" i="11"/>
  <c r="P79" i="11"/>
  <c r="Q79" i="11"/>
  <c r="G80" i="11"/>
  <c r="H80" i="11"/>
  <c r="I80" i="11"/>
  <c r="J80" i="11"/>
  <c r="K80" i="11"/>
  <c r="L80" i="11"/>
  <c r="M80" i="11"/>
  <c r="N80" i="11"/>
  <c r="O80" i="11"/>
  <c r="P80" i="11"/>
  <c r="Q80" i="11"/>
  <c r="G81" i="11"/>
  <c r="H81" i="11"/>
  <c r="J81" i="11"/>
  <c r="K81" i="11"/>
  <c r="L81" i="11"/>
  <c r="M81" i="11"/>
  <c r="N81" i="11"/>
  <c r="O81" i="11"/>
  <c r="P81" i="11"/>
  <c r="Q81" i="11"/>
  <c r="G82" i="11"/>
  <c r="H82" i="11"/>
  <c r="I82" i="11"/>
  <c r="J82" i="11"/>
  <c r="K82" i="11"/>
  <c r="L82" i="11"/>
  <c r="M82" i="11"/>
  <c r="N82" i="11"/>
  <c r="O82" i="11"/>
  <c r="P82" i="11"/>
  <c r="Q82" i="11"/>
  <c r="F80" i="11"/>
  <c r="F81" i="11"/>
  <c r="F82" i="11"/>
  <c r="F79" i="11"/>
  <c r="G63" i="11"/>
  <c r="H63" i="11"/>
  <c r="I63" i="11"/>
  <c r="J63" i="11"/>
  <c r="K63" i="11"/>
  <c r="L63" i="11"/>
  <c r="M63" i="11"/>
  <c r="N63" i="11"/>
  <c r="O63" i="11"/>
  <c r="P63" i="11"/>
  <c r="Q63" i="11"/>
  <c r="G64" i="11"/>
  <c r="H64" i="11"/>
  <c r="I64" i="11"/>
  <c r="J64" i="11"/>
  <c r="K64" i="11"/>
  <c r="L64" i="11"/>
  <c r="M64" i="11"/>
  <c r="N64" i="11"/>
  <c r="O64" i="11"/>
  <c r="P64" i="11"/>
  <c r="Q64" i="11"/>
  <c r="G65" i="11"/>
  <c r="H65" i="11"/>
  <c r="J65" i="11"/>
  <c r="K65" i="11"/>
  <c r="L65" i="11"/>
  <c r="M65" i="11"/>
  <c r="N65" i="11"/>
  <c r="O65" i="11"/>
  <c r="P65" i="11"/>
  <c r="Q65" i="11"/>
  <c r="G66" i="11"/>
  <c r="H66" i="11"/>
  <c r="I66" i="11"/>
  <c r="J66" i="11"/>
  <c r="K66" i="11"/>
  <c r="L66" i="11"/>
  <c r="M66" i="11"/>
  <c r="N66" i="11"/>
  <c r="O66" i="11"/>
  <c r="P66" i="11"/>
  <c r="Q66" i="11"/>
  <c r="F66" i="11"/>
  <c r="F63" i="11"/>
  <c r="F64" i="11"/>
  <c r="F65" i="11"/>
  <c r="G25" i="11"/>
  <c r="F25" i="11"/>
  <c r="G24" i="11"/>
  <c r="G38" i="11"/>
  <c r="G58" i="11" s="1"/>
  <c r="G68" i="11" s="1"/>
  <c r="H38" i="11"/>
  <c r="H58" i="11" s="1"/>
  <c r="H68" i="11" s="1"/>
  <c r="I38" i="11"/>
  <c r="I58" i="11" s="1"/>
  <c r="J38" i="11"/>
  <c r="J58" i="11" s="1"/>
  <c r="K38" i="11"/>
  <c r="K58" i="11" s="1"/>
  <c r="K68" i="11" s="1"/>
  <c r="L38" i="11"/>
  <c r="L58" i="11" s="1"/>
  <c r="L68" i="11" s="1"/>
  <c r="M38" i="11"/>
  <c r="M58" i="11" s="1"/>
  <c r="N38" i="11"/>
  <c r="N58" i="11" s="1"/>
  <c r="O38" i="11"/>
  <c r="O58" i="11" s="1"/>
  <c r="O68" i="11" s="1"/>
  <c r="P38" i="11"/>
  <c r="P58" i="11" s="1"/>
  <c r="P68" i="11" s="1"/>
  <c r="Q38" i="11"/>
  <c r="Q58" i="11" s="1"/>
  <c r="G39" i="11"/>
  <c r="H39" i="11"/>
  <c r="I39" i="11"/>
  <c r="I59" i="11" s="1"/>
  <c r="M39" i="11"/>
  <c r="N39" i="11"/>
  <c r="O39" i="11"/>
  <c r="P39" i="11"/>
  <c r="P75" i="11" s="1"/>
  <c r="Q39" i="11"/>
  <c r="G40" i="11"/>
  <c r="G76" i="11" s="1"/>
  <c r="H40" i="11"/>
  <c r="I40" i="11"/>
  <c r="I60" i="11" s="1"/>
  <c r="J60" i="11"/>
  <c r="J70" i="11" s="1"/>
  <c r="M40" i="11"/>
  <c r="N40" i="11"/>
  <c r="N60" i="11" s="1"/>
  <c r="N70" i="11" s="1"/>
  <c r="O40" i="11"/>
  <c r="P40" i="11"/>
  <c r="Q40" i="11"/>
  <c r="Q76" i="11" s="1"/>
  <c r="G41" i="11"/>
  <c r="G61" i="11" s="1"/>
  <c r="G71" i="11" s="1"/>
  <c r="H41" i="11"/>
  <c r="I41" i="11"/>
  <c r="J41" i="11"/>
  <c r="K41" i="11"/>
  <c r="K61" i="11" s="1"/>
  <c r="K71" i="11" s="1"/>
  <c r="L41" i="11"/>
  <c r="M41" i="11"/>
  <c r="N41" i="11"/>
  <c r="N77" i="11" s="1"/>
  <c r="O41" i="11"/>
  <c r="O61" i="11" s="1"/>
  <c r="O71" i="11" s="1"/>
  <c r="P41" i="11"/>
  <c r="Q41" i="11"/>
  <c r="F39" i="11"/>
  <c r="F40" i="11"/>
  <c r="F41" i="11"/>
  <c r="F38" i="11"/>
  <c r="F58" i="11" s="1"/>
  <c r="E51" i="11"/>
  <c r="E50" i="11"/>
  <c r="E49" i="11"/>
  <c r="E48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6" i="11"/>
  <c r="E45" i="11"/>
  <c r="E44" i="11"/>
  <c r="E43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36" i="11"/>
  <c r="E35" i="11"/>
  <c r="E34" i="11"/>
  <c r="E33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1" i="11"/>
  <c r="E30" i="11"/>
  <c r="E29" i="11"/>
  <c r="E28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6" i="11"/>
  <c r="E25" i="11"/>
  <c r="E24" i="11"/>
  <c r="E23" i="11"/>
  <c r="Q22" i="11"/>
  <c r="P22" i="11"/>
  <c r="O22" i="11"/>
  <c r="N22" i="11"/>
  <c r="M22" i="11"/>
  <c r="L22" i="11"/>
  <c r="K22" i="11"/>
  <c r="J22" i="11"/>
  <c r="I22" i="11"/>
  <c r="H22" i="11"/>
  <c r="G22" i="11"/>
  <c r="E21" i="11"/>
  <c r="E20" i="11"/>
  <c r="E19" i="11"/>
  <c r="E18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I57" i="11" l="1"/>
  <c r="F76" i="11"/>
  <c r="Q75" i="11"/>
  <c r="Q59" i="11"/>
  <c r="Q69" i="11" s="1"/>
  <c r="M75" i="11"/>
  <c r="M59" i="11"/>
  <c r="M69" i="11" s="1"/>
  <c r="I75" i="11"/>
  <c r="I69" i="11"/>
  <c r="G60" i="11"/>
  <c r="G70" i="11" s="1"/>
  <c r="Q68" i="11"/>
  <c r="M68" i="11"/>
  <c r="I68" i="11"/>
  <c r="F74" i="11"/>
  <c r="P74" i="11"/>
  <c r="L74" i="11"/>
  <c r="H74" i="11"/>
  <c r="E47" i="11"/>
  <c r="E38" i="11"/>
  <c r="F59" i="11"/>
  <c r="F69" i="11" s="1"/>
  <c r="N71" i="11"/>
  <c r="N61" i="11"/>
  <c r="J61" i="11"/>
  <c r="J71" i="11" s="1"/>
  <c r="Q60" i="11"/>
  <c r="Q70" i="11" s="1"/>
  <c r="M60" i="11"/>
  <c r="M70" i="11" s="1"/>
  <c r="P59" i="11"/>
  <c r="P69" i="11" s="1"/>
  <c r="L59" i="11"/>
  <c r="L69" i="11" s="1"/>
  <c r="H59" i="11"/>
  <c r="H69" i="11" s="1"/>
  <c r="K77" i="11"/>
  <c r="N76" i="11"/>
  <c r="L75" i="11"/>
  <c r="O74" i="11"/>
  <c r="K74" i="11"/>
  <c r="G74" i="11"/>
  <c r="I70" i="11"/>
  <c r="Q61" i="11"/>
  <c r="Q71" i="11" s="1"/>
  <c r="M61" i="11"/>
  <c r="M71" i="11" s="1"/>
  <c r="I61" i="11"/>
  <c r="I71" i="11" s="1"/>
  <c r="P60" i="11"/>
  <c r="P70" i="11" s="1"/>
  <c r="L60" i="11"/>
  <c r="L70" i="11" s="1"/>
  <c r="H60" i="11"/>
  <c r="H70" i="11" s="1"/>
  <c r="O59" i="11"/>
  <c r="O69" i="11" s="1"/>
  <c r="K59" i="11"/>
  <c r="K69" i="11" s="1"/>
  <c r="G59" i="11"/>
  <c r="G69" i="11" s="1"/>
  <c r="F68" i="11"/>
  <c r="F75" i="11"/>
  <c r="J77" i="11"/>
  <c r="M76" i="11"/>
  <c r="H75" i="11"/>
  <c r="N74" i="11"/>
  <c r="J74" i="11"/>
  <c r="F77" i="11"/>
  <c r="F61" i="11"/>
  <c r="F71" i="11" s="1"/>
  <c r="P77" i="11"/>
  <c r="P61" i="11"/>
  <c r="P71" i="11" s="1"/>
  <c r="L77" i="11"/>
  <c r="L61" i="11"/>
  <c r="L71" i="11" s="1"/>
  <c r="H77" i="11"/>
  <c r="H61" i="11"/>
  <c r="H71" i="11" s="1"/>
  <c r="O76" i="11"/>
  <c r="O60" i="11"/>
  <c r="O70" i="11" s="1"/>
  <c r="K76" i="11"/>
  <c r="K60" i="11"/>
  <c r="K70" i="11" s="1"/>
  <c r="N75" i="11"/>
  <c r="N59" i="11"/>
  <c r="N69" i="11" s="1"/>
  <c r="J75" i="11"/>
  <c r="J69" i="11"/>
  <c r="F22" i="11"/>
  <c r="E22" i="11" s="1"/>
  <c r="F60" i="11"/>
  <c r="F70" i="11" s="1"/>
  <c r="N68" i="11"/>
  <c r="J68" i="11"/>
  <c r="O77" i="11"/>
  <c r="G77" i="11"/>
  <c r="J76" i="11"/>
  <c r="Q74" i="11"/>
  <c r="M74" i="11"/>
  <c r="I74" i="11"/>
  <c r="I76" i="11"/>
  <c r="H76" i="11"/>
  <c r="K75" i="11"/>
  <c r="Q77" i="11"/>
  <c r="M77" i="11"/>
  <c r="I77" i="11"/>
  <c r="P76" i="11"/>
  <c r="L76" i="11"/>
  <c r="O75" i="11"/>
  <c r="G75" i="11"/>
  <c r="E39" i="11"/>
  <c r="N37" i="11"/>
  <c r="J37" i="11"/>
  <c r="Q37" i="11"/>
  <c r="M37" i="11"/>
  <c r="I37" i="11"/>
  <c r="P37" i="11"/>
  <c r="L37" i="11"/>
  <c r="H37" i="11"/>
  <c r="O37" i="11"/>
  <c r="K37" i="11"/>
  <c r="G37" i="11"/>
  <c r="E40" i="11"/>
  <c r="E41" i="11"/>
  <c r="E42" i="11"/>
  <c r="E32" i="11"/>
  <c r="E27" i="11"/>
  <c r="E17" i="11"/>
  <c r="F37" i="11"/>
  <c r="E37" i="11" l="1"/>
  <c r="E82" i="11"/>
  <c r="E81" i="11"/>
  <c r="E80" i="11"/>
  <c r="E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7" i="11"/>
  <c r="E75" i="11"/>
  <c r="E74" i="11"/>
  <c r="N73" i="11"/>
  <c r="G73" i="11"/>
  <c r="H73" i="11"/>
  <c r="I73" i="11"/>
  <c r="J73" i="11"/>
  <c r="K73" i="11"/>
  <c r="L73" i="11"/>
  <c r="M73" i="11"/>
  <c r="O73" i="11"/>
  <c r="P73" i="11"/>
  <c r="Q73" i="11"/>
  <c r="F73" i="11"/>
  <c r="E76" i="11" l="1"/>
  <c r="E78" i="11"/>
  <c r="E73" i="11"/>
  <c r="E16" i="11"/>
  <c r="E15" i="11"/>
  <c r="E14" i="11"/>
  <c r="E13" i="11"/>
  <c r="Q12" i="11"/>
  <c r="P12" i="11"/>
  <c r="O12" i="11"/>
  <c r="N12" i="11"/>
  <c r="M12" i="11"/>
  <c r="L12" i="11"/>
  <c r="K12" i="11"/>
  <c r="J12" i="11"/>
  <c r="H12" i="11"/>
  <c r="G12" i="11"/>
  <c r="F12" i="11"/>
  <c r="E66" i="11"/>
  <c r="E65" i="11"/>
  <c r="E64" i="11"/>
  <c r="E63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12" i="11" l="1"/>
  <c r="K57" i="11"/>
  <c r="E62" i="11"/>
  <c r="L67" i="11"/>
  <c r="H57" i="11"/>
  <c r="L57" i="11"/>
  <c r="P57" i="11"/>
  <c r="P67" i="11"/>
  <c r="H67" i="11"/>
  <c r="K67" i="11"/>
  <c r="E71" i="11" l="1"/>
  <c r="O57" i="11"/>
  <c r="Q67" i="11"/>
  <c r="E70" i="11"/>
  <c r="N67" i="11"/>
  <c r="E69" i="11"/>
  <c r="F57" i="11"/>
  <c r="G57" i="11"/>
  <c r="G67" i="11"/>
  <c r="Q57" i="11"/>
  <c r="M67" i="11"/>
  <c r="E60" i="11"/>
  <c r="O67" i="11"/>
  <c r="I67" i="11"/>
  <c r="M57" i="11"/>
  <c r="J57" i="11"/>
  <c r="F67" i="11"/>
  <c r="E58" i="11"/>
  <c r="N57" i="11"/>
  <c r="J67" i="11"/>
  <c r="E59" i="11"/>
  <c r="E61" i="11"/>
  <c r="E68" i="11"/>
  <c r="E67" i="11" l="1"/>
  <c r="E57" i="11"/>
</calcChain>
</file>

<file path=xl/sharedStrings.xml><?xml version="1.0" encoding="utf-8"?>
<sst xmlns="http://schemas.openxmlformats.org/spreadsheetml/2006/main" count="110" uniqueCount="37">
  <si>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</si>
  <si>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</si>
  <si>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</si>
  <si>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</si>
  <si>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</si>
  <si>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</si>
  <si>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Ответственный исполнитель</t>
  </si>
  <si>
    <t>всего</t>
  </si>
  <si>
    <t>Ответственный исполнитель/соисполнитель</t>
  </si>
  <si>
    <t>Таблица 2</t>
  </si>
  <si>
    <t xml:space="preserve">Распределение финансовых ресурсов муниципальной программы </t>
  </si>
  <si>
    <t>Финансовые затраты на реализацию (руб.)</t>
  </si>
  <si>
    <t>Всего по муниципальной программе:</t>
  </si>
  <si>
    <t>Инвестиции в объекты муниципальной собственности</t>
  </si>
  <si>
    <t>Прочие расходы</t>
  </si>
  <si>
    <t>В том числе:</t>
  </si>
  <si>
    <t>Управление культуры, спорта и молодежной политики администрации города Покачи</t>
  </si>
  <si>
    <t>Номер структурного элемента (основного мероприятия)</t>
  </si>
  <si>
    <t>Структурные элементы (основные мероприятия) муниципальной программы (их связь с целевыми показателями муниципальной программы)</t>
  </si>
  <si>
    <t>Соисполнитель</t>
  </si>
  <si>
    <t>Муниципальное учреждение "Управление капитального строительства"</t>
  </si>
  <si>
    <t>Содержание учреждений спорта (1)</t>
  </si>
  <si>
    <t>Проектирование и строительство лыжной базы (2)</t>
  </si>
  <si>
    <t>Развитие материально – технической базы учреждений физической культуры и спорта (2)</t>
  </si>
  <si>
    <t>Обеспечение комплексной безопасности и комфортных условий в учреждениях спорта (2)</t>
  </si>
  <si>
    <t>Проектирование и строительство спортивного комплекса (2)</t>
  </si>
  <si>
    <t>Развитие сети спортивных объектов шаговой доступности (2), в том числе</t>
  </si>
  <si>
    <t>6.1.</t>
  </si>
  <si>
    <t>6.2.</t>
  </si>
  <si>
    <t xml:space="preserve">Субсидия по развитию сети спортивных объектов шаговой доступности </t>
  </si>
  <si>
    <t>Субсидия на реализацию инициативных проектов, отобранных по результатам конкурса (инициативный проект "Спорт для всех")</t>
  </si>
  <si>
    <t>Управление культуры, спорта и молодежной политики администрации города Покачи/ муниципальное учреждение "Управление капитального строительства"</t>
  </si>
  <si>
    <t>Футбольное поле с искусственным покрытием, трибунами и блоком раздевалок (в т.ч. ПИР) (2)</t>
  </si>
  <si>
    <t xml:space="preserve">Приложение </t>
  </si>
  <si>
    <t xml:space="preserve">к постановлению администрации </t>
  </si>
  <si>
    <t xml:space="preserve">города Покачи </t>
  </si>
  <si>
    <t>от  25.10.2022  №_1102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</si>
</sst>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[$-419]#,##0.00"/>
    <numFmt numFmtId="166" formatCode="#,##0.00;[Red]\-#,##0.00;0.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165" fontId="0" fillId="0" borderId="0"/>
    <xf numFmtId="164" fontId="1" fillId="0" borderId="0" applyFont="0" applyFill="0" applyBorder="0" applyAlignment="0" applyProtection="0"/>
    <xf numFmtId="165" fontId="1" fillId="0" borderId="0"/>
    <xf numFmtId="165" fontId="1" fillId="0" borderId="0"/>
    <xf numFmtId="165" fontId="1" fillId="0" borderId="0"/>
    <xf numFmtId="165" fontId="1" fillId="0" borderId="0"/>
  </cellStyleXfs>
  <cellXfs count="50">
    <xf numFmtId="165" fontId="0" fillId="0" borderId="0" xfId="0"/>
    <xf numFmtId="165" fontId="2" fillId="0" borderId="0" xfId="3" applyFont="1" applyFill="1"/>
    <xf numFmtId="165" fontId="3" fillId="0" borderId="0" xfId="3" applyFont="1" applyFill="1"/>
    <xf numFmtId="165" fontId="2" fillId="0" borderId="0" xfId="3" applyFont="1" applyFill="1" applyAlignment="1">
      <alignment horizontal="right" wrapText="1"/>
    </xf>
    <xf numFmtId="49" fontId="3" fillId="0" borderId="1" xfId="3" applyNumberFormat="1" applyFont="1" applyFill="1" applyBorder="1" applyAlignment="1">
      <alignment horizontal="center" vertical="center"/>
    </xf>
    <xf numFmtId="165" fontId="2" fillId="0" borderId="1" xfId="3" applyFont="1" applyFill="1" applyBorder="1" applyAlignment="1"/>
    <xf numFmtId="165" fontId="2" fillId="0" borderId="1" xfId="3" applyFont="1" applyFill="1" applyBorder="1" applyAlignment="1">
      <alignment wrapText="1"/>
    </xf>
    <xf numFmtId="49" fontId="2" fillId="0" borderId="1" xfId="3" applyNumberFormat="1" applyFont="1" applyFill="1" applyBorder="1" applyAlignment="1">
      <alignment horizontal="center" vertical="center"/>
    </xf>
    <xf numFmtId="165" fontId="4" fillId="0" borderId="5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5" fillId="0" borderId="0" xfId="0" applyFont="1" applyFill="1"/>
    <xf numFmtId="4" fontId="2" fillId="0" borderId="1" xfId="3" applyNumberFormat="1" applyFont="1" applyFill="1" applyBorder="1" applyAlignment="1">
      <alignment horizontal="center"/>
    </xf>
    <xf numFmtId="4" fontId="3" fillId="0" borderId="1" xfId="3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165" fontId="2" fillId="0" borderId="0" xfId="3" applyFont="1" applyFill="1" applyAlignment="1">
      <alignment horizontal="right"/>
    </xf>
    <xf numFmtId="165" fontId="2" fillId="0" borderId="6" xfId="3" applyFont="1" applyFill="1" applyBorder="1" applyAlignment="1">
      <alignment horizontal="center"/>
    </xf>
    <xf numFmtId="165" fontId="2" fillId="0" borderId="0" xfId="3" applyFont="1" applyFill="1" applyAlignment="1">
      <alignment horizontal="right"/>
    </xf>
    <xf numFmtId="4" fontId="3" fillId="0" borderId="1" xfId="0" applyNumberFormat="1" applyFont="1" applyFill="1" applyBorder="1" applyAlignment="1">
      <alignment horizontal="center" vertical="center" wrapText="1"/>
    </xf>
    <xf numFmtId="165" fontId="5" fillId="0" borderId="0" xfId="3" applyFont="1" applyFill="1"/>
    <xf numFmtId="165" fontId="6" fillId="0" borderId="0" xfId="3" applyFont="1" applyFill="1"/>
    <xf numFmtId="49" fontId="2" fillId="2" borderId="1" xfId="3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 applyProtection="1">
      <protection hidden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3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165" fontId="4" fillId="0" borderId="5" xfId="0" applyFont="1" applyFill="1" applyBorder="1" applyAlignment="1">
      <alignment horizontal="left" vertical="center" wrapText="1"/>
    </xf>
    <xf numFmtId="165" fontId="4" fillId="0" borderId="10" xfId="0" applyFont="1" applyFill="1" applyBorder="1" applyAlignment="1">
      <alignment horizontal="left" vertical="center" wrapText="1"/>
    </xf>
    <xf numFmtId="165" fontId="4" fillId="0" borderId="6" xfId="0" applyFont="1" applyFill="1" applyBorder="1" applyAlignment="1">
      <alignment horizontal="left" vertical="center" wrapText="1"/>
    </xf>
    <xf numFmtId="165" fontId="4" fillId="0" borderId="5" xfId="0" applyFont="1" applyFill="1" applyBorder="1" applyAlignment="1">
      <alignment horizontal="center" vertical="center" wrapText="1"/>
    </xf>
    <xf numFmtId="165" fontId="4" fillId="0" borderId="10" xfId="0" applyFont="1" applyFill="1" applyBorder="1" applyAlignment="1">
      <alignment horizontal="center" vertical="center" wrapText="1"/>
    </xf>
    <xf numFmtId="165" fontId="4" fillId="0" borderId="6" xfId="0" applyFont="1" applyFill="1" applyBorder="1" applyAlignment="1">
      <alignment horizontal="center" vertical="center" wrapText="1"/>
    </xf>
    <xf numFmtId="165" fontId="2" fillId="0" borderId="0" xfId="3" applyFont="1" applyFill="1" applyAlignment="1">
      <alignment horizontal="right" vertical="center"/>
    </xf>
    <xf numFmtId="165" fontId="2" fillId="0" borderId="2" xfId="3" applyFont="1" applyFill="1" applyBorder="1" applyAlignment="1">
      <alignment horizontal="center" vertical="center"/>
    </xf>
    <xf numFmtId="165" fontId="2" fillId="0" borderId="1" xfId="3" applyFont="1" applyFill="1" applyBorder="1" applyAlignment="1">
      <alignment horizontal="center" vertical="center" wrapText="1"/>
    </xf>
    <xf numFmtId="165" fontId="2" fillId="0" borderId="1" xfId="3" applyFont="1" applyFill="1" applyBorder="1" applyAlignment="1">
      <alignment horizontal="center" vertical="center"/>
    </xf>
    <xf numFmtId="165" fontId="2" fillId="0" borderId="11" xfId="3" applyFont="1" applyFill="1" applyBorder="1" applyAlignment="1">
      <alignment horizontal="left" wrapText="1"/>
    </xf>
    <xf numFmtId="165" fontId="2" fillId="0" borderId="12" xfId="3" applyFont="1" applyFill="1" applyBorder="1" applyAlignment="1">
      <alignment horizontal="left" wrapText="1"/>
    </xf>
    <xf numFmtId="165" fontId="2" fillId="0" borderId="13" xfId="3" applyFont="1" applyFill="1" applyBorder="1" applyAlignment="1">
      <alignment horizontal="left" wrapText="1"/>
    </xf>
    <xf numFmtId="165" fontId="2" fillId="0" borderId="9" xfId="3" applyFont="1" applyFill="1" applyBorder="1" applyAlignment="1">
      <alignment horizontal="left" wrapText="1"/>
    </xf>
    <xf numFmtId="165" fontId="2" fillId="0" borderId="7" xfId="3" applyFont="1" applyFill="1" applyBorder="1" applyAlignment="1">
      <alignment horizontal="left" wrapText="1"/>
    </xf>
    <xf numFmtId="165" fontId="2" fillId="0" borderId="8" xfId="3" applyFont="1" applyFill="1" applyBorder="1" applyAlignment="1">
      <alignment horizontal="left" wrapText="1"/>
    </xf>
    <xf numFmtId="165" fontId="2" fillId="0" borderId="5" xfId="3" applyFont="1" applyFill="1" applyBorder="1" applyAlignment="1">
      <alignment horizontal="center"/>
    </xf>
    <xf numFmtId="165" fontId="2" fillId="0" borderId="10" xfId="3" applyFont="1" applyFill="1" applyBorder="1" applyAlignment="1">
      <alignment horizontal="center"/>
    </xf>
    <xf numFmtId="165" fontId="2" fillId="0" borderId="6" xfId="3" applyFont="1" applyFill="1" applyBorder="1" applyAlignment="1">
      <alignment horizontal="center"/>
    </xf>
    <xf numFmtId="165" fontId="2" fillId="0" borderId="3" xfId="3" applyFont="1" applyFill="1" applyBorder="1" applyAlignment="1">
      <alignment horizontal="left" wrapText="1"/>
    </xf>
    <xf numFmtId="165" fontId="2" fillId="0" borderId="4" xfId="3" applyFont="1" applyFill="1" applyBorder="1" applyAlignment="1">
      <alignment horizontal="left" wrapText="1"/>
    </xf>
  </cellXfs>
  <cellStyles count="6">
    <cellStyle name="Обычный" xfId="0" builtinId="0"/>
    <cellStyle name="Обычный 2" xfId="3"/>
    <cellStyle name="Обычный 3" xfId="2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4"/>
  <sheetViews>
    <sheetView tabSelected="1" topLeftCell="C1" zoomScale="80" zoomScaleNormal="80" zoomScalePageLayoutView="60" workbookViewId="0">
      <selection activeCell="Q4" sqref="Q4"/>
    </sheetView>
  </sheetViews>
  <sheetFormatPr defaultRowHeight="15.75" x14ac:dyDescent="0.25"/>
  <cols>
    <col min="1" max="1" width="14.42578125" style="19" customWidth="1"/>
    <col min="2" max="2" width="46.42578125" style="19" customWidth="1"/>
    <col min="3" max="3" width="30.140625" style="19" customWidth="1"/>
    <col min="4" max="4" width="23.28515625" style="19" customWidth="1"/>
    <col min="5" max="7" width="19.140625" style="19" customWidth="1"/>
    <col min="8" max="8" width="19.140625" style="20" customWidth="1"/>
    <col min="9" max="17" width="19.140625" style="19" customWidth="1"/>
    <col min="18" max="16384" width="9.140625" style="19"/>
  </cols>
  <sheetData>
    <row r="1" spans="1:17" x14ac:dyDescent="0.25">
      <c r="Q1" s="17" t="s">
        <v>33</v>
      </c>
    </row>
    <row r="2" spans="1:17" x14ac:dyDescent="0.25">
      <c r="Q2" s="17" t="s">
        <v>34</v>
      </c>
    </row>
    <row r="3" spans="1:17" x14ac:dyDescent="0.25">
      <c r="Q3" s="17" t="s">
        <v>35</v>
      </c>
    </row>
    <row r="4" spans="1:17" x14ac:dyDescent="0.25">
      <c r="Q4" s="17" t="s">
        <v>36</v>
      </c>
    </row>
    <row r="6" spans="1:17" s="1" customFormat="1" x14ac:dyDescent="0.25">
      <c r="H6" s="2"/>
      <c r="M6" s="3"/>
      <c r="N6" s="15"/>
      <c r="O6" s="15"/>
      <c r="P6" s="35" t="s">
        <v>9</v>
      </c>
      <c r="Q6" s="35"/>
    </row>
    <row r="7" spans="1:17" s="1" customFormat="1" ht="27.75" customHeight="1" x14ac:dyDescent="0.25">
      <c r="A7" s="36" t="s">
        <v>10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17" s="1" customFormat="1" ht="59.25" customHeight="1" x14ac:dyDescent="0.25">
      <c r="A8" s="37" t="s">
        <v>17</v>
      </c>
      <c r="B8" s="37" t="s">
        <v>18</v>
      </c>
      <c r="C8" s="37" t="s">
        <v>8</v>
      </c>
      <c r="D8" s="37" t="s">
        <v>0</v>
      </c>
      <c r="E8" s="37" t="s">
        <v>11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</row>
    <row r="9" spans="1:17" s="1" customFormat="1" x14ac:dyDescent="0.25">
      <c r="A9" s="37"/>
      <c r="B9" s="37"/>
      <c r="C9" s="37"/>
      <c r="D9" s="37"/>
      <c r="E9" s="38" t="s">
        <v>1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</row>
    <row r="10" spans="1:17" s="1" customFormat="1" ht="24" customHeight="1" x14ac:dyDescent="0.25">
      <c r="A10" s="37"/>
      <c r="B10" s="37"/>
      <c r="C10" s="37"/>
      <c r="D10" s="37"/>
      <c r="E10" s="38"/>
      <c r="F10" s="7">
        <v>2019</v>
      </c>
      <c r="G10" s="7">
        <v>2020</v>
      </c>
      <c r="H10" s="7">
        <v>2021</v>
      </c>
      <c r="I10" s="7">
        <v>2022</v>
      </c>
      <c r="J10" s="7">
        <v>2023</v>
      </c>
      <c r="K10" s="7">
        <v>2024</v>
      </c>
      <c r="L10" s="7">
        <v>2025</v>
      </c>
      <c r="M10" s="7">
        <v>2026</v>
      </c>
      <c r="N10" s="7">
        <v>2027</v>
      </c>
      <c r="O10" s="7">
        <v>2028</v>
      </c>
      <c r="P10" s="7">
        <v>2029</v>
      </c>
      <c r="Q10" s="7">
        <v>2030</v>
      </c>
    </row>
    <row r="11" spans="1:17" s="1" customFormat="1" ht="24" customHeight="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4">
        <v>8</v>
      </c>
      <c r="I11" s="21">
        <v>9</v>
      </c>
      <c r="J11" s="7">
        <v>10</v>
      </c>
      <c r="K11" s="7">
        <v>11</v>
      </c>
      <c r="L11" s="7">
        <v>12</v>
      </c>
      <c r="M11" s="7">
        <v>13</v>
      </c>
      <c r="N11" s="7">
        <v>14</v>
      </c>
      <c r="O11" s="7">
        <v>15</v>
      </c>
      <c r="P11" s="7">
        <v>16</v>
      </c>
      <c r="Q11" s="7">
        <v>17</v>
      </c>
    </row>
    <row r="12" spans="1:17" s="10" customFormat="1" x14ac:dyDescent="0.25">
      <c r="A12" s="26">
        <v>1</v>
      </c>
      <c r="B12" s="29" t="s">
        <v>21</v>
      </c>
      <c r="C12" s="32" t="s">
        <v>31</v>
      </c>
      <c r="D12" s="8" t="s">
        <v>7</v>
      </c>
      <c r="E12" s="9">
        <f>F12+G12+H12+I12+J12+K12+L12+Q12+M12+N12+O12+P12</f>
        <v>1483761936.25</v>
      </c>
      <c r="F12" s="9">
        <f>F13+F14+F15+F16</f>
        <v>118385592.86</v>
      </c>
      <c r="G12" s="9">
        <f t="shared" ref="G12:Q12" si="0">G13+G14+G15+G16</f>
        <v>118029542.34999999</v>
      </c>
      <c r="H12" s="9">
        <f t="shared" si="0"/>
        <v>128788856.56999999</v>
      </c>
      <c r="I12" s="22">
        <f>I13+I14+I15+I16</f>
        <v>119507400.45999999</v>
      </c>
      <c r="J12" s="9">
        <f t="shared" si="0"/>
        <v>138481002.50999999</v>
      </c>
      <c r="K12" s="9">
        <f t="shared" si="0"/>
        <v>126557712.91</v>
      </c>
      <c r="L12" s="9">
        <f t="shared" si="0"/>
        <v>122026142.48999999</v>
      </c>
      <c r="M12" s="9">
        <f t="shared" si="0"/>
        <v>122397137.22</v>
      </c>
      <c r="N12" s="9">
        <f t="shared" si="0"/>
        <v>122397137.22</v>
      </c>
      <c r="O12" s="9">
        <f t="shared" si="0"/>
        <v>122397137.22</v>
      </c>
      <c r="P12" s="9">
        <f t="shared" si="0"/>
        <v>122397137.22</v>
      </c>
      <c r="Q12" s="9">
        <f t="shared" si="0"/>
        <v>122397137.22</v>
      </c>
    </row>
    <row r="13" spans="1:17" s="10" customFormat="1" x14ac:dyDescent="0.25">
      <c r="A13" s="27"/>
      <c r="B13" s="30"/>
      <c r="C13" s="33"/>
      <c r="D13" s="8" t="s">
        <v>2</v>
      </c>
      <c r="E13" s="9">
        <f t="shared" ref="E13:E14" si="1">F13+G13+H13+I13+J13+K13+L13+Q13+M13+N13+O13+P13</f>
        <v>0</v>
      </c>
      <c r="F13" s="9">
        <v>0</v>
      </c>
      <c r="G13" s="9">
        <v>0</v>
      </c>
      <c r="H13" s="9">
        <v>0</v>
      </c>
      <c r="I13" s="22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1:17" s="10" customFormat="1" ht="31.5" x14ac:dyDescent="0.25">
      <c r="A14" s="27"/>
      <c r="B14" s="30"/>
      <c r="C14" s="33"/>
      <c r="D14" s="8" t="s">
        <v>3</v>
      </c>
      <c r="E14" s="9">
        <f t="shared" si="1"/>
        <v>274300</v>
      </c>
      <c r="F14" s="9">
        <v>0</v>
      </c>
      <c r="G14" s="9">
        <v>274300</v>
      </c>
      <c r="H14" s="9">
        <v>0</v>
      </c>
      <c r="I14" s="22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1:17" s="10" customFormat="1" x14ac:dyDescent="0.25">
      <c r="A15" s="27"/>
      <c r="B15" s="30"/>
      <c r="C15" s="33"/>
      <c r="D15" s="8" t="s">
        <v>4</v>
      </c>
      <c r="E15" s="9">
        <f t="shared" ref="E15:E36" si="2">F15+G15+H15+I15+J15+K15+L15+Q15+M15+N15+O15+P15</f>
        <v>1483487636.25</v>
      </c>
      <c r="F15" s="9">
        <v>118385592.86</v>
      </c>
      <c r="G15" s="9">
        <v>117755242.34999999</v>
      </c>
      <c r="H15" s="9">
        <v>128788856.56999999</v>
      </c>
      <c r="I15" s="23">
        <v>119507400.45999999</v>
      </c>
      <c r="J15" s="9">
        <v>138481002.50999999</v>
      </c>
      <c r="K15" s="9">
        <v>126557712.91</v>
      </c>
      <c r="L15" s="9">
        <v>122026142.48999999</v>
      </c>
      <c r="M15" s="9">
        <v>122397137.22</v>
      </c>
      <c r="N15" s="9">
        <v>122397137.22</v>
      </c>
      <c r="O15" s="9">
        <v>122397137.22</v>
      </c>
      <c r="P15" s="9">
        <v>122397137.22</v>
      </c>
      <c r="Q15" s="9">
        <v>122397137.22</v>
      </c>
    </row>
    <row r="16" spans="1:17" s="10" customFormat="1" ht="34.5" customHeight="1" x14ac:dyDescent="0.25">
      <c r="A16" s="28"/>
      <c r="B16" s="31"/>
      <c r="C16" s="34"/>
      <c r="D16" s="8" t="s">
        <v>5</v>
      </c>
      <c r="E16" s="9">
        <f t="shared" si="2"/>
        <v>0</v>
      </c>
      <c r="F16" s="9">
        <v>0</v>
      </c>
      <c r="G16" s="9">
        <v>0</v>
      </c>
      <c r="H16" s="9">
        <v>0</v>
      </c>
      <c r="I16" s="22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1:17" s="10" customFormat="1" x14ac:dyDescent="0.25">
      <c r="A17" s="26">
        <v>2</v>
      </c>
      <c r="B17" s="29" t="s">
        <v>22</v>
      </c>
      <c r="C17" s="32" t="s">
        <v>20</v>
      </c>
      <c r="D17" s="8" t="s">
        <v>7</v>
      </c>
      <c r="E17" s="9">
        <f t="shared" si="2"/>
        <v>3233883.04</v>
      </c>
      <c r="F17" s="9">
        <f>F18+F19+F20+F21</f>
        <v>858470.76</v>
      </c>
      <c r="G17" s="9">
        <f t="shared" ref="G17:Q17" si="3">G18+G19+G20+G21</f>
        <v>858470.76</v>
      </c>
      <c r="H17" s="9">
        <f t="shared" si="3"/>
        <v>858470.76</v>
      </c>
      <c r="I17" s="22">
        <f t="shared" si="3"/>
        <v>658470.76</v>
      </c>
      <c r="J17" s="9">
        <f t="shared" si="3"/>
        <v>0</v>
      </c>
      <c r="K17" s="9">
        <f t="shared" si="3"/>
        <v>0</v>
      </c>
      <c r="L17" s="9">
        <f t="shared" si="3"/>
        <v>0</v>
      </c>
      <c r="M17" s="9">
        <f t="shared" si="3"/>
        <v>0</v>
      </c>
      <c r="N17" s="9">
        <f t="shared" si="3"/>
        <v>0</v>
      </c>
      <c r="O17" s="9">
        <f t="shared" si="3"/>
        <v>0</v>
      </c>
      <c r="P17" s="9">
        <f t="shared" si="3"/>
        <v>0</v>
      </c>
      <c r="Q17" s="9">
        <f t="shared" si="3"/>
        <v>0</v>
      </c>
    </row>
    <row r="18" spans="1:17" s="10" customFormat="1" x14ac:dyDescent="0.25">
      <c r="A18" s="27"/>
      <c r="B18" s="30"/>
      <c r="C18" s="33"/>
      <c r="D18" s="8" t="s">
        <v>2</v>
      </c>
      <c r="E18" s="9">
        <f t="shared" si="2"/>
        <v>0</v>
      </c>
      <c r="F18" s="9">
        <v>0</v>
      </c>
      <c r="G18" s="9">
        <v>0</v>
      </c>
      <c r="H18" s="9">
        <v>0</v>
      </c>
      <c r="I18" s="22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1:17" s="10" customFormat="1" ht="31.5" x14ac:dyDescent="0.25">
      <c r="A19" s="27"/>
      <c r="B19" s="30"/>
      <c r="C19" s="33"/>
      <c r="D19" s="8" t="s">
        <v>3</v>
      </c>
      <c r="E19" s="9">
        <f t="shared" si="2"/>
        <v>0</v>
      </c>
      <c r="F19" s="9">
        <v>0</v>
      </c>
      <c r="G19" s="9">
        <v>0</v>
      </c>
      <c r="H19" s="9">
        <v>0</v>
      </c>
      <c r="I19" s="22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1:17" s="10" customFormat="1" x14ac:dyDescent="0.25">
      <c r="A20" s="27"/>
      <c r="B20" s="30"/>
      <c r="C20" s="33"/>
      <c r="D20" s="8" t="s">
        <v>4</v>
      </c>
      <c r="E20" s="9">
        <f t="shared" si="2"/>
        <v>3233883.04</v>
      </c>
      <c r="F20" s="9">
        <v>858470.76</v>
      </c>
      <c r="G20" s="9">
        <v>858470.76</v>
      </c>
      <c r="H20" s="9">
        <v>858470.76</v>
      </c>
      <c r="I20" s="22">
        <v>658470.76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1:17" s="10" customFormat="1" ht="31.5" x14ac:dyDescent="0.25">
      <c r="A21" s="28"/>
      <c r="B21" s="31"/>
      <c r="C21" s="34"/>
      <c r="D21" s="8" t="s">
        <v>5</v>
      </c>
      <c r="E21" s="9">
        <f t="shared" si="2"/>
        <v>0</v>
      </c>
      <c r="F21" s="9">
        <v>0</v>
      </c>
      <c r="G21" s="9">
        <v>0</v>
      </c>
      <c r="H21" s="9">
        <v>0</v>
      </c>
      <c r="I21" s="22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1:17" s="10" customFormat="1" x14ac:dyDescent="0.25">
      <c r="A22" s="26">
        <v>3</v>
      </c>
      <c r="B22" s="29" t="s">
        <v>23</v>
      </c>
      <c r="C22" s="32" t="s">
        <v>16</v>
      </c>
      <c r="D22" s="8" t="s">
        <v>7</v>
      </c>
      <c r="E22" s="9">
        <f t="shared" si="2"/>
        <v>22284787.390000001</v>
      </c>
      <c r="F22" s="9">
        <f>F23+F24+F25+F26</f>
        <v>650100</v>
      </c>
      <c r="G22" s="9">
        <f t="shared" ref="G22:Q22" si="4">G23+G24+G25+G26</f>
        <v>1884263.72</v>
      </c>
      <c r="H22" s="9">
        <f t="shared" si="4"/>
        <v>3145115.79</v>
      </c>
      <c r="I22" s="22">
        <f t="shared" si="4"/>
        <v>2293307.89</v>
      </c>
      <c r="J22" s="9">
        <f t="shared" si="4"/>
        <v>3217368.42</v>
      </c>
      <c r="K22" s="9">
        <f t="shared" si="4"/>
        <v>4783157.8899999997</v>
      </c>
      <c r="L22" s="9">
        <f t="shared" si="4"/>
        <v>6311473.6799999997</v>
      </c>
      <c r="M22" s="9">
        <f t="shared" si="4"/>
        <v>0</v>
      </c>
      <c r="N22" s="9">
        <f t="shared" si="4"/>
        <v>0</v>
      </c>
      <c r="O22" s="9">
        <f t="shared" si="4"/>
        <v>0</v>
      </c>
      <c r="P22" s="9">
        <f t="shared" si="4"/>
        <v>0</v>
      </c>
      <c r="Q22" s="9">
        <f t="shared" si="4"/>
        <v>0</v>
      </c>
    </row>
    <row r="23" spans="1:17" s="10" customFormat="1" x14ac:dyDescent="0.25">
      <c r="A23" s="27"/>
      <c r="B23" s="30"/>
      <c r="C23" s="33"/>
      <c r="D23" s="8" t="s">
        <v>2</v>
      </c>
      <c r="E23" s="9">
        <f t="shared" si="2"/>
        <v>0</v>
      </c>
      <c r="F23" s="9">
        <v>0</v>
      </c>
      <c r="G23" s="9">
        <v>0</v>
      </c>
      <c r="H23" s="9">
        <v>0</v>
      </c>
      <c r="I23" s="22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1:17" s="10" customFormat="1" ht="31.5" x14ac:dyDescent="0.25">
      <c r="A24" s="27"/>
      <c r="B24" s="30"/>
      <c r="C24" s="33"/>
      <c r="D24" s="8" t="s">
        <v>3</v>
      </c>
      <c r="E24" s="9">
        <f t="shared" si="2"/>
        <v>19447300</v>
      </c>
      <c r="F24" s="18">
        <v>313600</v>
      </c>
      <c r="G24" s="18">
        <f>431500+300000</f>
        <v>731500</v>
      </c>
      <c r="H24" s="18">
        <v>2838200</v>
      </c>
      <c r="I24" s="22">
        <v>1967600</v>
      </c>
      <c r="J24" s="18">
        <v>3056500</v>
      </c>
      <c r="K24" s="18">
        <v>4544000</v>
      </c>
      <c r="L24" s="18">
        <v>5995900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</row>
    <row r="25" spans="1:17" s="10" customFormat="1" x14ac:dyDescent="0.25">
      <c r="A25" s="27"/>
      <c r="B25" s="30"/>
      <c r="C25" s="33"/>
      <c r="D25" s="8" t="s">
        <v>4</v>
      </c>
      <c r="E25" s="9">
        <f t="shared" si="2"/>
        <v>2837487.39</v>
      </c>
      <c r="F25" s="18">
        <f>16500+320000</f>
        <v>336500</v>
      </c>
      <c r="G25" s="18">
        <f>22711+1130052.72</f>
        <v>1152763.72</v>
      </c>
      <c r="H25" s="18">
        <v>306915.78999999998</v>
      </c>
      <c r="I25" s="22">
        <f>103557.89+222150</f>
        <v>325707.89</v>
      </c>
      <c r="J25" s="18">
        <v>160868.42000000001</v>
      </c>
      <c r="K25" s="18">
        <v>239157.89</v>
      </c>
      <c r="L25" s="18">
        <v>315573.68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</row>
    <row r="26" spans="1:17" s="10" customFormat="1" ht="31.5" x14ac:dyDescent="0.25">
      <c r="A26" s="28"/>
      <c r="B26" s="31"/>
      <c r="C26" s="34"/>
      <c r="D26" s="8" t="s">
        <v>5</v>
      </c>
      <c r="E26" s="9">
        <f t="shared" si="2"/>
        <v>0</v>
      </c>
      <c r="F26" s="9">
        <v>0</v>
      </c>
      <c r="G26" s="9">
        <v>0</v>
      </c>
      <c r="H26" s="9">
        <v>0</v>
      </c>
      <c r="I26" s="22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1:17" s="10" customFormat="1" x14ac:dyDescent="0.25">
      <c r="A27" s="26">
        <v>4</v>
      </c>
      <c r="B27" s="29" t="s">
        <v>24</v>
      </c>
      <c r="C27" s="32" t="s">
        <v>16</v>
      </c>
      <c r="D27" s="8" t="s">
        <v>7</v>
      </c>
      <c r="E27" s="9">
        <f t="shared" si="2"/>
        <v>17196000</v>
      </c>
      <c r="F27" s="9">
        <f>F28+F29+F30+F31</f>
        <v>17196000</v>
      </c>
      <c r="G27" s="9">
        <f t="shared" ref="G27:Q27" si="5">G28+G29+G30+G31</f>
        <v>0</v>
      </c>
      <c r="H27" s="9">
        <f t="shared" si="5"/>
        <v>0</v>
      </c>
      <c r="I27" s="22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  <c r="M27" s="9">
        <f t="shared" si="5"/>
        <v>0</v>
      </c>
      <c r="N27" s="9">
        <f t="shared" si="5"/>
        <v>0</v>
      </c>
      <c r="O27" s="9">
        <f t="shared" si="5"/>
        <v>0</v>
      </c>
      <c r="P27" s="9">
        <f t="shared" si="5"/>
        <v>0</v>
      </c>
      <c r="Q27" s="9">
        <f t="shared" si="5"/>
        <v>0</v>
      </c>
    </row>
    <row r="28" spans="1:17" s="10" customFormat="1" x14ac:dyDescent="0.25">
      <c r="A28" s="27"/>
      <c r="B28" s="30"/>
      <c r="C28" s="33"/>
      <c r="D28" s="8" t="s">
        <v>2</v>
      </c>
      <c r="E28" s="9">
        <f t="shared" si="2"/>
        <v>0</v>
      </c>
      <c r="F28" s="9">
        <v>0</v>
      </c>
      <c r="G28" s="9">
        <v>0</v>
      </c>
      <c r="H28" s="9">
        <v>0</v>
      </c>
      <c r="I28" s="22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</row>
    <row r="29" spans="1:17" s="10" customFormat="1" ht="31.5" x14ac:dyDescent="0.25">
      <c r="A29" s="27"/>
      <c r="B29" s="30"/>
      <c r="C29" s="33"/>
      <c r="D29" s="8" t="s">
        <v>3</v>
      </c>
      <c r="E29" s="9">
        <f t="shared" si="2"/>
        <v>0</v>
      </c>
      <c r="F29" s="9">
        <v>0</v>
      </c>
      <c r="G29" s="9">
        <v>0</v>
      </c>
      <c r="H29" s="9">
        <v>0</v>
      </c>
      <c r="I29" s="22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</row>
    <row r="30" spans="1:17" s="10" customFormat="1" x14ac:dyDescent="0.25">
      <c r="A30" s="27"/>
      <c r="B30" s="30"/>
      <c r="C30" s="33"/>
      <c r="D30" s="8" t="s">
        <v>4</v>
      </c>
      <c r="E30" s="9">
        <f t="shared" si="2"/>
        <v>17196000</v>
      </c>
      <c r="F30" s="9">
        <v>17196000</v>
      </c>
      <c r="G30" s="9">
        <v>0</v>
      </c>
      <c r="H30" s="9">
        <v>0</v>
      </c>
      <c r="I30" s="22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</row>
    <row r="31" spans="1:17" s="10" customFormat="1" ht="31.5" x14ac:dyDescent="0.25">
      <c r="A31" s="28"/>
      <c r="B31" s="31"/>
      <c r="C31" s="34"/>
      <c r="D31" s="8" t="s">
        <v>5</v>
      </c>
      <c r="E31" s="9">
        <f t="shared" si="2"/>
        <v>0</v>
      </c>
      <c r="F31" s="9">
        <v>0</v>
      </c>
      <c r="G31" s="9">
        <v>0</v>
      </c>
      <c r="H31" s="9">
        <v>0</v>
      </c>
      <c r="I31" s="22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</row>
    <row r="32" spans="1:17" s="10" customFormat="1" ht="15.75" customHeight="1" x14ac:dyDescent="0.25">
      <c r="A32" s="26">
        <v>5</v>
      </c>
      <c r="B32" s="29" t="s">
        <v>25</v>
      </c>
      <c r="C32" s="32" t="s">
        <v>20</v>
      </c>
      <c r="D32" s="8" t="s">
        <v>7</v>
      </c>
      <c r="E32" s="9">
        <f t="shared" si="2"/>
        <v>578039641.15999997</v>
      </c>
      <c r="F32" s="9">
        <f>F33+F34+F35+F36</f>
        <v>117940862.37</v>
      </c>
      <c r="G32" s="9">
        <f t="shared" ref="G32:Q32" si="6">G33+G34+G35+G36</f>
        <v>149726719.88</v>
      </c>
      <c r="H32" s="9">
        <f t="shared" si="6"/>
        <v>291574855.32999998</v>
      </c>
      <c r="I32" s="22">
        <f t="shared" si="6"/>
        <v>18797203.579999998</v>
      </c>
      <c r="J32" s="9">
        <f t="shared" si="6"/>
        <v>0</v>
      </c>
      <c r="K32" s="9">
        <f t="shared" si="6"/>
        <v>0</v>
      </c>
      <c r="L32" s="9">
        <f t="shared" si="6"/>
        <v>0</v>
      </c>
      <c r="M32" s="9">
        <f t="shared" si="6"/>
        <v>0</v>
      </c>
      <c r="N32" s="9">
        <f t="shared" si="6"/>
        <v>0</v>
      </c>
      <c r="O32" s="9">
        <f t="shared" si="6"/>
        <v>0</v>
      </c>
      <c r="P32" s="9">
        <f t="shared" si="6"/>
        <v>0</v>
      </c>
      <c r="Q32" s="9">
        <f t="shared" si="6"/>
        <v>0</v>
      </c>
    </row>
    <row r="33" spans="1:17" s="10" customFormat="1" x14ac:dyDescent="0.25">
      <c r="A33" s="27"/>
      <c r="B33" s="30"/>
      <c r="C33" s="33"/>
      <c r="D33" s="8" t="s">
        <v>2</v>
      </c>
      <c r="E33" s="9">
        <f t="shared" si="2"/>
        <v>0</v>
      </c>
      <c r="F33" s="9">
        <v>0</v>
      </c>
      <c r="G33" s="9">
        <v>0</v>
      </c>
      <c r="H33" s="9">
        <v>0</v>
      </c>
      <c r="I33" s="22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</row>
    <row r="34" spans="1:17" s="10" customFormat="1" ht="31.5" x14ac:dyDescent="0.25">
      <c r="A34" s="27"/>
      <c r="B34" s="30"/>
      <c r="C34" s="33"/>
      <c r="D34" s="8" t="s">
        <v>3</v>
      </c>
      <c r="E34" s="9">
        <f t="shared" si="2"/>
        <v>0</v>
      </c>
      <c r="F34" s="9">
        <v>0</v>
      </c>
      <c r="G34" s="9">
        <v>0</v>
      </c>
      <c r="H34" s="9">
        <v>0</v>
      </c>
      <c r="I34" s="22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</row>
    <row r="35" spans="1:17" s="10" customFormat="1" x14ac:dyDescent="0.25">
      <c r="A35" s="27"/>
      <c r="B35" s="30"/>
      <c r="C35" s="33"/>
      <c r="D35" s="8" t="s">
        <v>4</v>
      </c>
      <c r="E35" s="9">
        <f t="shared" si="2"/>
        <v>578039641.15999997</v>
      </c>
      <c r="F35" s="9">
        <v>117940862.37</v>
      </c>
      <c r="G35" s="9">
        <v>149726719.88</v>
      </c>
      <c r="H35" s="9">
        <v>291574855.32999998</v>
      </c>
      <c r="I35" s="22">
        <v>18797203.579999998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</row>
    <row r="36" spans="1:17" s="10" customFormat="1" ht="31.5" x14ac:dyDescent="0.25">
      <c r="A36" s="28"/>
      <c r="B36" s="31"/>
      <c r="C36" s="34"/>
      <c r="D36" s="8" t="s">
        <v>5</v>
      </c>
      <c r="E36" s="9">
        <f t="shared" si="2"/>
        <v>0</v>
      </c>
      <c r="F36" s="9">
        <v>0</v>
      </c>
      <c r="G36" s="9">
        <v>0</v>
      </c>
      <c r="H36" s="9">
        <v>0</v>
      </c>
      <c r="I36" s="22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</row>
    <row r="37" spans="1:17" s="10" customFormat="1" x14ac:dyDescent="0.25">
      <c r="A37" s="26">
        <v>6</v>
      </c>
      <c r="B37" s="29" t="s">
        <v>26</v>
      </c>
      <c r="C37" s="32" t="s">
        <v>16</v>
      </c>
      <c r="D37" s="8" t="s">
        <v>7</v>
      </c>
      <c r="E37" s="9">
        <f>E38+E39+E40+E41</f>
        <v>6136360.2000000002</v>
      </c>
      <c r="F37" s="9">
        <f>F38+F39+F40+F41</f>
        <v>0</v>
      </c>
      <c r="G37" s="9">
        <f t="shared" ref="G37:Q37" si="7">G38+G39+G40+G41</f>
        <v>0</v>
      </c>
      <c r="H37" s="9">
        <f t="shared" si="7"/>
        <v>3056676</v>
      </c>
      <c r="I37" s="22">
        <f t="shared" si="7"/>
        <v>431789.47</v>
      </c>
      <c r="J37" s="9">
        <f t="shared" si="7"/>
        <v>431052.63</v>
      </c>
      <c r="K37" s="9">
        <f t="shared" si="7"/>
        <v>1108421.05</v>
      </c>
      <c r="L37" s="9">
        <f t="shared" si="7"/>
        <v>1108421.05</v>
      </c>
      <c r="M37" s="9">
        <f t="shared" si="7"/>
        <v>0</v>
      </c>
      <c r="N37" s="9">
        <f t="shared" si="7"/>
        <v>0</v>
      </c>
      <c r="O37" s="9">
        <f t="shared" si="7"/>
        <v>0</v>
      </c>
      <c r="P37" s="9">
        <f t="shared" si="7"/>
        <v>0</v>
      </c>
      <c r="Q37" s="9">
        <f t="shared" si="7"/>
        <v>0</v>
      </c>
    </row>
    <row r="38" spans="1:17" s="10" customFormat="1" x14ac:dyDescent="0.25">
      <c r="A38" s="27"/>
      <c r="B38" s="30"/>
      <c r="C38" s="33"/>
      <c r="D38" s="8" t="s">
        <v>2</v>
      </c>
      <c r="E38" s="9">
        <f t="shared" ref="E38:E56" si="8">F38+G38+H38+I38+J38+K38+L38+Q38+M38+N38+O38+P38</f>
        <v>0</v>
      </c>
      <c r="F38" s="9">
        <f>F43+F48</f>
        <v>0</v>
      </c>
      <c r="G38" s="9">
        <f t="shared" ref="G38:Q38" si="9">G43+G48</f>
        <v>0</v>
      </c>
      <c r="H38" s="9">
        <f t="shared" si="9"/>
        <v>0</v>
      </c>
      <c r="I38" s="22">
        <f t="shared" si="9"/>
        <v>0</v>
      </c>
      <c r="J38" s="9">
        <f t="shared" si="9"/>
        <v>0</v>
      </c>
      <c r="K38" s="9">
        <f t="shared" si="9"/>
        <v>0</v>
      </c>
      <c r="L38" s="9">
        <f t="shared" si="9"/>
        <v>0</v>
      </c>
      <c r="M38" s="9">
        <f t="shared" si="9"/>
        <v>0</v>
      </c>
      <c r="N38" s="9">
        <f t="shared" si="9"/>
        <v>0</v>
      </c>
      <c r="O38" s="9">
        <f t="shared" si="9"/>
        <v>0</v>
      </c>
      <c r="P38" s="9">
        <f t="shared" si="9"/>
        <v>0</v>
      </c>
      <c r="Q38" s="9">
        <f t="shared" si="9"/>
        <v>0</v>
      </c>
    </row>
    <row r="39" spans="1:17" s="10" customFormat="1" ht="31.5" x14ac:dyDescent="0.25">
      <c r="A39" s="27"/>
      <c r="B39" s="30"/>
      <c r="C39" s="33"/>
      <c r="D39" s="8" t="s">
        <v>3</v>
      </c>
      <c r="E39" s="9">
        <f t="shared" si="8"/>
        <v>5109376</v>
      </c>
      <c r="F39" s="9">
        <f t="shared" ref="F39:Q41" si="10">F44+F49</f>
        <v>0</v>
      </c>
      <c r="G39" s="9">
        <f t="shared" si="10"/>
        <v>0</v>
      </c>
      <c r="H39" s="9">
        <f t="shared" si="10"/>
        <v>2183676</v>
      </c>
      <c r="I39" s="22">
        <f t="shared" si="10"/>
        <v>410200</v>
      </c>
      <c r="J39" s="9">
        <f t="shared" si="10"/>
        <v>409500</v>
      </c>
      <c r="K39" s="9">
        <f t="shared" si="10"/>
        <v>1053000</v>
      </c>
      <c r="L39" s="9">
        <f t="shared" si="10"/>
        <v>1053000</v>
      </c>
      <c r="M39" s="9">
        <f t="shared" si="10"/>
        <v>0</v>
      </c>
      <c r="N39" s="9">
        <f t="shared" si="10"/>
        <v>0</v>
      </c>
      <c r="O39" s="9">
        <f t="shared" si="10"/>
        <v>0</v>
      </c>
      <c r="P39" s="9">
        <f t="shared" si="10"/>
        <v>0</v>
      </c>
      <c r="Q39" s="9">
        <f t="shared" si="10"/>
        <v>0</v>
      </c>
    </row>
    <row r="40" spans="1:17" s="10" customFormat="1" x14ac:dyDescent="0.25">
      <c r="A40" s="27"/>
      <c r="B40" s="30"/>
      <c r="C40" s="33"/>
      <c r="D40" s="8" t="s">
        <v>4</v>
      </c>
      <c r="E40" s="9">
        <f t="shared" si="8"/>
        <v>1026984.2000000001</v>
      </c>
      <c r="F40" s="9">
        <f t="shared" si="10"/>
        <v>0</v>
      </c>
      <c r="G40" s="9">
        <f t="shared" si="10"/>
        <v>0</v>
      </c>
      <c r="H40" s="9">
        <f t="shared" si="10"/>
        <v>873000</v>
      </c>
      <c r="I40" s="22">
        <f t="shared" si="10"/>
        <v>21589.47</v>
      </c>
      <c r="J40" s="9">
        <f t="shared" si="10"/>
        <v>21552.63</v>
      </c>
      <c r="K40" s="9">
        <f t="shared" si="10"/>
        <v>55421.05</v>
      </c>
      <c r="L40" s="9">
        <f t="shared" si="10"/>
        <v>55421.05</v>
      </c>
      <c r="M40" s="9">
        <f t="shared" si="10"/>
        <v>0</v>
      </c>
      <c r="N40" s="9">
        <f t="shared" si="10"/>
        <v>0</v>
      </c>
      <c r="O40" s="9">
        <f t="shared" si="10"/>
        <v>0</v>
      </c>
      <c r="P40" s="9">
        <f t="shared" si="10"/>
        <v>0</v>
      </c>
      <c r="Q40" s="9">
        <f t="shared" si="10"/>
        <v>0</v>
      </c>
    </row>
    <row r="41" spans="1:17" s="10" customFormat="1" ht="31.5" x14ac:dyDescent="0.25">
      <c r="A41" s="28"/>
      <c r="B41" s="31"/>
      <c r="C41" s="34"/>
      <c r="D41" s="8" t="s">
        <v>5</v>
      </c>
      <c r="E41" s="9">
        <f t="shared" si="8"/>
        <v>0</v>
      </c>
      <c r="F41" s="9">
        <f t="shared" si="10"/>
        <v>0</v>
      </c>
      <c r="G41" s="9">
        <f t="shared" si="10"/>
        <v>0</v>
      </c>
      <c r="H41" s="9">
        <f t="shared" si="10"/>
        <v>0</v>
      </c>
      <c r="I41" s="22">
        <f t="shared" si="10"/>
        <v>0</v>
      </c>
      <c r="J41" s="9">
        <f t="shared" si="10"/>
        <v>0</v>
      </c>
      <c r="K41" s="9">
        <f t="shared" si="10"/>
        <v>0</v>
      </c>
      <c r="L41" s="9">
        <f t="shared" si="10"/>
        <v>0</v>
      </c>
      <c r="M41" s="9">
        <f t="shared" si="10"/>
        <v>0</v>
      </c>
      <c r="N41" s="9">
        <f t="shared" si="10"/>
        <v>0</v>
      </c>
      <c r="O41" s="9">
        <f t="shared" si="10"/>
        <v>0</v>
      </c>
      <c r="P41" s="9">
        <f t="shared" si="10"/>
        <v>0</v>
      </c>
      <c r="Q41" s="9">
        <f t="shared" si="10"/>
        <v>0</v>
      </c>
    </row>
    <row r="42" spans="1:17" s="10" customFormat="1" x14ac:dyDescent="0.25">
      <c r="A42" s="26" t="s">
        <v>27</v>
      </c>
      <c r="B42" s="29" t="s">
        <v>29</v>
      </c>
      <c r="C42" s="32" t="s">
        <v>16</v>
      </c>
      <c r="D42" s="8" t="s">
        <v>7</v>
      </c>
      <c r="E42" s="9">
        <f t="shared" si="8"/>
        <v>3495684.2</v>
      </c>
      <c r="F42" s="9">
        <f>F43+F44+F45+F46</f>
        <v>0</v>
      </c>
      <c r="G42" s="9">
        <f t="shared" ref="G42:Q42" si="11">G43+G44+G45+G46</f>
        <v>0</v>
      </c>
      <c r="H42" s="9">
        <f t="shared" si="11"/>
        <v>416000</v>
      </c>
      <c r="I42" s="22">
        <f t="shared" si="11"/>
        <v>431789.47</v>
      </c>
      <c r="J42" s="9">
        <f t="shared" si="11"/>
        <v>431052.63</v>
      </c>
      <c r="K42" s="9">
        <f t="shared" si="11"/>
        <v>1108421.05</v>
      </c>
      <c r="L42" s="9">
        <f t="shared" si="11"/>
        <v>1108421.05</v>
      </c>
      <c r="M42" s="9">
        <f t="shared" si="11"/>
        <v>0</v>
      </c>
      <c r="N42" s="9">
        <f t="shared" si="11"/>
        <v>0</v>
      </c>
      <c r="O42" s="9">
        <f t="shared" si="11"/>
        <v>0</v>
      </c>
      <c r="P42" s="9">
        <f t="shared" si="11"/>
        <v>0</v>
      </c>
      <c r="Q42" s="9">
        <f t="shared" si="11"/>
        <v>0</v>
      </c>
    </row>
    <row r="43" spans="1:17" s="10" customFormat="1" x14ac:dyDescent="0.25">
      <c r="A43" s="27"/>
      <c r="B43" s="30"/>
      <c r="C43" s="33"/>
      <c r="D43" s="8" t="s">
        <v>2</v>
      </c>
      <c r="E43" s="9">
        <f t="shared" si="8"/>
        <v>0</v>
      </c>
      <c r="F43" s="9">
        <v>0</v>
      </c>
      <c r="G43" s="9">
        <v>0</v>
      </c>
      <c r="H43" s="9">
        <v>0</v>
      </c>
      <c r="I43" s="22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</row>
    <row r="44" spans="1:17" s="10" customFormat="1" ht="31.5" x14ac:dyDescent="0.25">
      <c r="A44" s="27"/>
      <c r="B44" s="30"/>
      <c r="C44" s="33"/>
      <c r="D44" s="8" t="s">
        <v>3</v>
      </c>
      <c r="E44" s="9">
        <f t="shared" si="8"/>
        <v>3320900</v>
      </c>
      <c r="F44" s="9">
        <v>0</v>
      </c>
      <c r="G44" s="9">
        <v>0</v>
      </c>
      <c r="H44" s="9">
        <v>395200</v>
      </c>
      <c r="I44" s="22">
        <v>410200</v>
      </c>
      <c r="J44" s="22">
        <v>409500</v>
      </c>
      <c r="K44" s="9">
        <v>1053000</v>
      </c>
      <c r="L44" s="9">
        <v>1053000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</row>
    <row r="45" spans="1:17" s="10" customFormat="1" x14ac:dyDescent="0.25">
      <c r="A45" s="27"/>
      <c r="B45" s="30"/>
      <c r="C45" s="33"/>
      <c r="D45" s="8" t="s">
        <v>4</v>
      </c>
      <c r="E45" s="9">
        <f t="shared" si="8"/>
        <v>174784.2</v>
      </c>
      <c r="F45" s="9">
        <v>0</v>
      </c>
      <c r="G45" s="9">
        <v>0</v>
      </c>
      <c r="H45" s="9">
        <v>20800</v>
      </c>
      <c r="I45" s="22">
        <v>21589.47</v>
      </c>
      <c r="J45" s="22">
        <v>21552.63</v>
      </c>
      <c r="K45" s="9">
        <v>55421.05</v>
      </c>
      <c r="L45" s="9">
        <v>55421.05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</row>
    <row r="46" spans="1:17" s="10" customFormat="1" ht="31.5" x14ac:dyDescent="0.25">
      <c r="A46" s="28"/>
      <c r="B46" s="31"/>
      <c r="C46" s="34"/>
      <c r="D46" s="8" t="s">
        <v>5</v>
      </c>
      <c r="E46" s="9">
        <f t="shared" si="8"/>
        <v>0</v>
      </c>
      <c r="F46" s="9">
        <v>0</v>
      </c>
      <c r="G46" s="9">
        <v>0</v>
      </c>
      <c r="H46" s="9">
        <v>0</v>
      </c>
      <c r="I46" s="22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</row>
    <row r="47" spans="1:17" s="10" customFormat="1" x14ac:dyDescent="0.25">
      <c r="A47" s="26" t="s">
        <v>28</v>
      </c>
      <c r="B47" s="29" t="s">
        <v>30</v>
      </c>
      <c r="C47" s="32" t="s">
        <v>16</v>
      </c>
      <c r="D47" s="8" t="s">
        <v>7</v>
      </c>
      <c r="E47" s="9">
        <f t="shared" si="8"/>
        <v>2640676</v>
      </c>
      <c r="F47" s="9">
        <f>F48+F49+F50+F51</f>
        <v>0</v>
      </c>
      <c r="G47" s="9">
        <f t="shared" ref="G47:Q47" si="12">G48+G49+G50+G51</f>
        <v>0</v>
      </c>
      <c r="H47" s="9">
        <f t="shared" si="12"/>
        <v>2640676</v>
      </c>
      <c r="I47" s="24">
        <f t="shared" si="12"/>
        <v>0</v>
      </c>
      <c r="J47" s="9">
        <f t="shared" si="12"/>
        <v>0</v>
      </c>
      <c r="K47" s="9">
        <f t="shared" si="12"/>
        <v>0</v>
      </c>
      <c r="L47" s="9">
        <f t="shared" si="12"/>
        <v>0</v>
      </c>
      <c r="M47" s="9">
        <f t="shared" si="12"/>
        <v>0</v>
      </c>
      <c r="N47" s="9">
        <f t="shared" si="12"/>
        <v>0</v>
      </c>
      <c r="O47" s="9">
        <f t="shared" si="12"/>
        <v>0</v>
      </c>
      <c r="P47" s="9">
        <f t="shared" si="12"/>
        <v>0</v>
      </c>
      <c r="Q47" s="9">
        <f t="shared" si="12"/>
        <v>0</v>
      </c>
    </row>
    <row r="48" spans="1:17" s="10" customFormat="1" x14ac:dyDescent="0.25">
      <c r="A48" s="27"/>
      <c r="B48" s="30"/>
      <c r="C48" s="33"/>
      <c r="D48" s="8" t="s">
        <v>2</v>
      </c>
      <c r="E48" s="9">
        <f t="shared" si="8"/>
        <v>0</v>
      </c>
      <c r="F48" s="9">
        <v>0</v>
      </c>
      <c r="G48" s="9">
        <v>0</v>
      </c>
      <c r="H48" s="9">
        <v>0</v>
      </c>
      <c r="I48" s="24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</row>
    <row r="49" spans="1:17" s="10" customFormat="1" ht="31.5" x14ac:dyDescent="0.25">
      <c r="A49" s="27"/>
      <c r="B49" s="30"/>
      <c r="C49" s="33"/>
      <c r="D49" s="8" t="s">
        <v>3</v>
      </c>
      <c r="E49" s="9">
        <f t="shared" si="8"/>
        <v>1788476</v>
      </c>
      <c r="F49" s="9">
        <v>0</v>
      </c>
      <c r="G49" s="9">
        <v>0</v>
      </c>
      <c r="H49" s="9">
        <v>1788476</v>
      </c>
      <c r="I49" s="24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</row>
    <row r="50" spans="1:17" s="10" customFormat="1" x14ac:dyDescent="0.25">
      <c r="A50" s="27"/>
      <c r="B50" s="30"/>
      <c r="C50" s="33"/>
      <c r="D50" s="8" t="s">
        <v>4</v>
      </c>
      <c r="E50" s="9">
        <f t="shared" si="8"/>
        <v>852200</v>
      </c>
      <c r="F50" s="9">
        <v>0</v>
      </c>
      <c r="G50" s="9">
        <v>0</v>
      </c>
      <c r="H50" s="9">
        <v>852200</v>
      </c>
      <c r="I50" s="24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</row>
    <row r="51" spans="1:17" s="10" customFormat="1" ht="31.5" x14ac:dyDescent="0.25">
      <c r="A51" s="28"/>
      <c r="B51" s="31"/>
      <c r="C51" s="34"/>
      <c r="D51" s="8" t="s">
        <v>5</v>
      </c>
      <c r="E51" s="9">
        <f t="shared" si="8"/>
        <v>0</v>
      </c>
      <c r="F51" s="9">
        <v>0</v>
      </c>
      <c r="G51" s="9">
        <v>0</v>
      </c>
      <c r="H51" s="9">
        <v>0</v>
      </c>
      <c r="I51" s="24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</row>
    <row r="52" spans="1:17" s="10" customFormat="1" ht="15.75" customHeight="1" x14ac:dyDescent="0.25">
      <c r="A52" s="26">
        <v>7</v>
      </c>
      <c r="B52" s="29" t="s">
        <v>32</v>
      </c>
      <c r="C52" s="32" t="s">
        <v>20</v>
      </c>
      <c r="D52" s="8" t="s">
        <v>7</v>
      </c>
      <c r="E52" s="9">
        <f t="shared" si="8"/>
        <v>13070360</v>
      </c>
      <c r="F52" s="9">
        <f>F53+F54+F55+F56</f>
        <v>0</v>
      </c>
      <c r="G52" s="9">
        <f t="shared" ref="G52:Q52" si="13">G53+G54+G55+G56</f>
        <v>0</v>
      </c>
      <c r="H52" s="9">
        <f t="shared" si="13"/>
        <v>0</v>
      </c>
      <c r="I52" s="22">
        <f t="shared" si="13"/>
        <v>13070360</v>
      </c>
      <c r="J52" s="9">
        <f t="shared" si="13"/>
        <v>0</v>
      </c>
      <c r="K52" s="9">
        <f t="shared" si="13"/>
        <v>0</v>
      </c>
      <c r="L52" s="9">
        <f t="shared" si="13"/>
        <v>0</v>
      </c>
      <c r="M52" s="9">
        <f t="shared" si="13"/>
        <v>0</v>
      </c>
      <c r="N52" s="9">
        <f t="shared" si="13"/>
        <v>0</v>
      </c>
      <c r="O52" s="9">
        <f t="shared" si="13"/>
        <v>0</v>
      </c>
      <c r="P52" s="9">
        <f t="shared" si="13"/>
        <v>0</v>
      </c>
      <c r="Q52" s="9">
        <f t="shared" si="13"/>
        <v>0</v>
      </c>
    </row>
    <row r="53" spans="1:17" s="10" customFormat="1" x14ac:dyDescent="0.25">
      <c r="A53" s="27"/>
      <c r="B53" s="30"/>
      <c r="C53" s="33"/>
      <c r="D53" s="8" t="s">
        <v>2</v>
      </c>
      <c r="E53" s="9">
        <f t="shared" si="8"/>
        <v>0</v>
      </c>
      <c r="F53" s="9">
        <v>0</v>
      </c>
      <c r="G53" s="9">
        <v>0</v>
      </c>
      <c r="H53" s="9">
        <v>0</v>
      </c>
      <c r="I53" s="22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</row>
    <row r="54" spans="1:17" s="10" customFormat="1" ht="31.5" x14ac:dyDescent="0.25">
      <c r="A54" s="27"/>
      <c r="B54" s="30"/>
      <c r="C54" s="33"/>
      <c r="D54" s="8" t="s">
        <v>3</v>
      </c>
      <c r="E54" s="9">
        <f t="shared" si="8"/>
        <v>0</v>
      </c>
      <c r="F54" s="9">
        <v>0</v>
      </c>
      <c r="G54" s="9">
        <v>0</v>
      </c>
      <c r="H54" s="9">
        <v>0</v>
      </c>
      <c r="I54" s="22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</row>
    <row r="55" spans="1:17" s="10" customFormat="1" x14ac:dyDescent="0.25">
      <c r="A55" s="27"/>
      <c r="B55" s="30"/>
      <c r="C55" s="33"/>
      <c r="D55" s="8" t="s">
        <v>4</v>
      </c>
      <c r="E55" s="9">
        <f t="shared" si="8"/>
        <v>13070360</v>
      </c>
      <c r="F55" s="9">
        <v>0</v>
      </c>
      <c r="G55" s="9">
        <v>0</v>
      </c>
      <c r="H55" s="9">
        <v>0</v>
      </c>
      <c r="I55" s="22">
        <v>13070360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</row>
    <row r="56" spans="1:17" s="10" customFormat="1" ht="31.5" x14ac:dyDescent="0.25">
      <c r="A56" s="28"/>
      <c r="B56" s="31"/>
      <c r="C56" s="34"/>
      <c r="D56" s="8" t="s">
        <v>5</v>
      </c>
      <c r="E56" s="9">
        <f t="shared" si="8"/>
        <v>0</v>
      </c>
      <c r="F56" s="9">
        <v>0</v>
      </c>
      <c r="G56" s="9">
        <v>0</v>
      </c>
      <c r="H56" s="9">
        <v>0</v>
      </c>
      <c r="I56" s="22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</row>
    <row r="57" spans="1:17" s="1" customFormat="1" x14ac:dyDescent="0.25">
      <c r="A57" s="39" t="s">
        <v>12</v>
      </c>
      <c r="B57" s="40"/>
      <c r="C57" s="45"/>
      <c r="D57" s="5" t="s">
        <v>7</v>
      </c>
      <c r="E57" s="11">
        <f>E58+E59+E60+E61</f>
        <v>2123722968.04</v>
      </c>
      <c r="F57" s="11">
        <f t="shared" ref="F57:Q57" si="14">F58+F59+F60+F61</f>
        <v>255031025.99000001</v>
      </c>
      <c r="G57" s="11">
        <f t="shared" si="14"/>
        <v>270498996.70999998</v>
      </c>
      <c r="H57" s="12">
        <f t="shared" si="14"/>
        <v>427423974.44999999</v>
      </c>
      <c r="I57" s="25">
        <f>I58+I59+I60+I61</f>
        <v>154758532.16</v>
      </c>
      <c r="J57" s="11">
        <f t="shared" si="14"/>
        <v>142129423.55999997</v>
      </c>
      <c r="K57" s="11">
        <f t="shared" si="14"/>
        <v>132449291.84999999</v>
      </c>
      <c r="L57" s="11">
        <f t="shared" si="14"/>
        <v>129446037.22</v>
      </c>
      <c r="M57" s="11">
        <f t="shared" si="14"/>
        <v>122397137.22</v>
      </c>
      <c r="N57" s="11">
        <f t="shared" si="14"/>
        <v>122397137.22</v>
      </c>
      <c r="O57" s="11">
        <f t="shared" si="14"/>
        <v>122397137.22</v>
      </c>
      <c r="P57" s="11">
        <f t="shared" si="14"/>
        <v>122397137.22</v>
      </c>
      <c r="Q57" s="11">
        <f t="shared" si="14"/>
        <v>122397137.22</v>
      </c>
    </row>
    <row r="58" spans="1:17" s="1" customFormat="1" x14ac:dyDescent="0.25">
      <c r="A58" s="41"/>
      <c r="B58" s="42"/>
      <c r="C58" s="46"/>
      <c r="D58" s="6" t="s">
        <v>2</v>
      </c>
      <c r="E58" s="11">
        <f>F58+G58+H58+I58+J58+K58+L58+M58+N58+O58+P58+Q58</f>
        <v>0</v>
      </c>
      <c r="F58" s="11">
        <f t="shared" ref="F58:Q61" si="15">F13+F18+F23+F28+F33+F38+F53</f>
        <v>0</v>
      </c>
      <c r="G58" s="11">
        <f t="shared" si="15"/>
        <v>0</v>
      </c>
      <c r="H58" s="11">
        <f t="shared" si="15"/>
        <v>0</v>
      </c>
      <c r="I58" s="25">
        <f>I13+I18+I23+I28+I33+I38+I53</f>
        <v>0</v>
      </c>
      <c r="J58" s="11">
        <f t="shared" si="15"/>
        <v>0</v>
      </c>
      <c r="K58" s="11">
        <f t="shared" si="15"/>
        <v>0</v>
      </c>
      <c r="L58" s="11">
        <f t="shared" si="15"/>
        <v>0</v>
      </c>
      <c r="M58" s="11">
        <f t="shared" si="15"/>
        <v>0</v>
      </c>
      <c r="N58" s="11">
        <f t="shared" si="15"/>
        <v>0</v>
      </c>
      <c r="O58" s="11">
        <f t="shared" si="15"/>
        <v>0</v>
      </c>
      <c r="P58" s="11">
        <f t="shared" si="15"/>
        <v>0</v>
      </c>
      <c r="Q58" s="11">
        <f t="shared" si="15"/>
        <v>0</v>
      </c>
    </row>
    <row r="59" spans="1:17" s="1" customFormat="1" ht="32.25" customHeight="1" x14ac:dyDescent="0.25">
      <c r="A59" s="41"/>
      <c r="B59" s="42"/>
      <c r="C59" s="46"/>
      <c r="D59" s="6" t="s">
        <v>3</v>
      </c>
      <c r="E59" s="11">
        <f>F59+G59+H59+I59+J59+K59+L59+M59+N59+O59+P59+Q59</f>
        <v>24830976</v>
      </c>
      <c r="F59" s="11">
        <f t="shared" si="15"/>
        <v>313600</v>
      </c>
      <c r="G59" s="11">
        <f t="shared" si="15"/>
        <v>1005800</v>
      </c>
      <c r="H59" s="11">
        <f t="shared" si="15"/>
        <v>5021876</v>
      </c>
      <c r="I59" s="25">
        <f>I14+I19+I24+I29+I34+I39+I54</f>
        <v>2377800</v>
      </c>
      <c r="J59" s="25">
        <f>J14+J19+J24+J29+J34+J39+J54</f>
        <v>3466000</v>
      </c>
      <c r="K59" s="11">
        <f t="shared" si="15"/>
        <v>5597000</v>
      </c>
      <c r="L59" s="11">
        <f t="shared" si="15"/>
        <v>7048900</v>
      </c>
      <c r="M59" s="11">
        <f t="shared" si="15"/>
        <v>0</v>
      </c>
      <c r="N59" s="11">
        <f t="shared" si="15"/>
        <v>0</v>
      </c>
      <c r="O59" s="11">
        <f t="shared" si="15"/>
        <v>0</v>
      </c>
      <c r="P59" s="11">
        <f t="shared" si="15"/>
        <v>0</v>
      </c>
      <c r="Q59" s="11">
        <f t="shared" si="15"/>
        <v>0</v>
      </c>
    </row>
    <row r="60" spans="1:17" s="1" customFormat="1" x14ac:dyDescent="0.25">
      <c r="A60" s="41"/>
      <c r="B60" s="42"/>
      <c r="C60" s="46"/>
      <c r="D60" s="6" t="s">
        <v>4</v>
      </c>
      <c r="E60" s="11">
        <f>F60+G60+H60+I60+J60+K60+L60+M60+N60+O60+P60+Q60</f>
        <v>2098891992.04</v>
      </c>
      <c r="F60" s="11">
        <f>F15+F20+F25+F30+F35+F40+F55</f>
        <v>254717425.99000001</v>
      </c>
      <c r="G60" s="11">
        <f t="shared" ref="G60:Q60" si="16">G15+G20+G25+G30+G35+G40+G55</f>
        <v>269493196.70999998</v>
      </c>
      <c r="H60" s="11">
        <f t="shared" si="16"/>
        <v>422402098.44999999</v>
      </c>
      <c r="I60" s="25">
        <f>I15+I20+I25+I30+I35+I40+I55</f>
        <v>152380732.16</v>
      </c>
      <c r="J60" s="11">
        <f t="shared" si="16"/>
        <v>138663423.55999997</v>
      </c>
      <c r="K60" s="11">
        <f t="shared" si="16"/>
        <v>126852291.84999999</v>
      </c>
      <c r="L60" s="11">
        <f t="shared" si="16"/>
        <v>122397137.22</v>
      </c>
      <c r="M60" s="11">
        <f t="shared" si="16"/>
        <v>122397137.22</v>
      </c>
      <c r="N60" s="11">
        <f t="shared" si="16"/>
        <v>122397137.22</v>
      </c>
      <c r="O60" s="11">
        <f t="shared" si="16"/>
        <v>122397137.22</v>
      </c>
      <c r="P60" s="11">
        <f t="shared" si="16"/>
        <v>122397137.22</v>
      </c>
      <c r="Q60" s="11">
        <f t="shared" si="16"/>
        <v>122397137.22</v>
      </c>
    </row>
    <row r="61" spans="1:17" s="1" customFormat="1" ht="32.25" customHeight="1" x14ac:dyDescent="0.25">
      <c r="A61" s="43"/>
      <c r="B61" s="44"/>
      <c r="C61" s="47"/>
      <c r="D61" s="6" t="s">
        <v>5</v>
      </c>
      <c r="E61" s="11">
        <f>F61+G61+H61+I61+J61+K61+L61+M61+N61+O61+P61+Q61</f>
        <v>0</v>
      </c>
      <c r="F61" s="11">
        <f t="shared" si="15"/>
        <v>0</v>
      </c>
      <c r="G61" s="11">
        <f t="shared" si="15"/>
        <v>0</v>
      </c>
      <c r="H61" s="11">
        <f t="shared" si="15"/>
        <v>0</v>
      </c>
      <c r="I61" s="25">
        <f t="shared" si="15"/>
        <v>0</v>
      </c>
      <c r="J61" s="11">
        <f t="shared" si="15"/>
        <v>0</v>
      </c>
      <c r="K61" s="11">
        <f t="shared" si="15"/>
        <v>0</v>
      </c>
      <c r="L61" s="11">
        <f t="shared" si="15"/>
        <v>0</v>
      </c>
      <c r="M61" s="11">
        <f t="shared" si="15"/>
        <v>0</v>
      </c>
      <c r="N61" s="11">
        <f t="shared" si="15"/>
        <v>0</v>
      </c>
      <c r="O61" s="11">
        <f t="shared" si="15"/>
        <v>0</v>
      </c>
      <c r="P61" s="11">
        <f t="shared" si="15"/>
        <v>0</v>
      </c>
      <c r="Q61" s="11">
        <f t="shared" si="15"/>
        <v>0</v>
      </c>
    </row>
    <row r="62" spans="1:17" s="1" customFormat="1" x14ac:dyDescent="0.25">
      <c r="A62" s="39" t="s">
        <v>13</v>
      </c>
      <c r="B62" s="40"/>
      <c r="C62" s="45"/>
      <c r="D62" s="5" t="s">
        <v>7</v>
      </c>
      <c r="E62" s="11">
        <f>E63+E64+E65+E66</f>
        <v>594343884.19999993</v>
      </c>
      <c r="F62" s="11">
        <f t="shared" ref="F62:Q62" si="17">F63+F64+F65+F66</f>
        <v>118799333.13000001</v>
      </c>
      <c r="G62" s="11">
        <f t="shared" si="17"/>
        <v>150585190.63999999</v>
      </c>
      <c r="H62" s="12">
        <f t="shared" si="17"/>
        <v>292433326.08999997</v>
      </c>
      <c r="I62" s="11">
        <f t="shared" si="17"/>
        <v>32526034.34</v>
      </c>
      <c r="J62" s="11">
        <f t="shared" si="17"/>
        <v>0</v>
      </c>
      <c r="K62" s="11">
        <f t="shared" si="17"/>
        <v>0</v>
      </c>
      <c r="L62" s="11">
        <f t="shared" si="17"/>
        <v>0</v>
      </c>
      <c r="M62" s="11">
        <f t="shared" si="17"/>
        <v>0</v>
      </c>
      <c r="N62" s="11">
        <f t="shared" si="17"/>
        <v>0</v>
      </c>
      <c r="O62" s="11">
        <f t="shared" si="17"/>
        <v>0</v>
      </c>
      <c r="P62" s="11">
        <f t="shared" si="17"/>
        <v>0</v>
      </c>
      <c r="Q62" s="11">
        <f t="shared" si="17"/>
        <v>0</v>
      </c>
    </row>
    <row r="63" spans="1:17" s="1" customFormat="1" x14ac:dyDescent="0.25">
      <c r="A63" s="41"/>
      <c r="B63" s="42"/>
      <c r="C63" s="46"/>
      <c r="D63" s="6" t="s">
        <v>2</v>
      </c>
      <c r="E63" s="11">
        <f t="shared" ref="E63:E71" si="18">F63+G63+H63+I63+J63+K63+L63+M63+N63+O63+P63+Q63</f>
        <v>0</v>
      </c>
      <c r="F63" s="11">
        <f t="shared" ref="F63:Q63" si="19">F18+F33</f>
        <v>0</v>
      </c>
      <c r="G63" s="11">
        <f t="shared" si="19"/>
        <v>0</v>
      </c>
      <c r="H63" s="11">
        <f t="shared" si="19"/>
        <v>0</v>
      </c>
      <c r="I63" s="11">
        <f t="shared" si="19"/>
        <v>0</v>
      </c>
      <c r="J63" s="11">
        <f t="shared" si="19"/>
        <v>0</v>
      </c>
      <c r="K63" s="11">
        <f t="shared" si="19"/>
        <v>0</v>
      </c>
      <c r="L63" s="11">
        <f t="shared" si="19"/>
        <v>0</v>
      </c>
      <c r="M63" s="11">
        <f t="shared" si="19"/>
        <v>0</v>
      </c>
      <c r="N63" s="11">
        <f t="shared" si="19"/>
        <v>0</v>
      </c>
      <c r="O63" s="11">
        <f t="shared" si="19"/>
        <v>0</v>
      </c>
      <c r="P63" s="11">
        <f t="shared" si="19"/>
        <v>0</v>
      </c>
      <c r="Q63" s="11">
        <f t="shared" si="19"/>
        <v>0</v>
      </c>
    </row>
    <row r="64" spans="1:17" s="1" customFormat="1" ht="32.25" customHeight="1" x14ac:dyDescent="0.25">
      <c r="A64" s="41"/>
      <c r="B64" s="42"/>
      <c r="C64" s="46"/>
      <c r="D64" s="6" t="s">
        <v>3</v>
      </c>
      <c r="E64" s="11">
        <f t="shared" si="18"/>
        <v>0</v>
      </c>
      <c r="F64" s="11">
        <f t="shared" ref="F64:Q64" si="20">F19+F34</f>
        <v>0</v>
      </c>
      <c r="G64" s="11">
        <f t="shared" si="20"/>
        <v>0</v>
      </c>
      <c r="H64" s="11">
        <f t="shared" si="20"/>
        <v>0</v>
      </c>
      <c r="I64" s="11">
        <f t="shared" si="20"/>
        <v>0</v>
      </c>
      <c r="J64" s="11">
        <f t="shared" si="20"/>
        <v>0</v>
      </c>
      <c r="K64" s="11">
        <f t="shared" si="20"/>
        <v>0</v>
      </c>
      <c r="L64" s="11">
        <f t="shared" si="20"/>
        <v>0</v>
      </c>
      <c r="M64" s="11">
        <f t="shared" si="20"/>
        <v>0</v>
      </c>
      <c r="N64" s="11">
        <f t="shared" si="20"/>
        <v>0</v>
      </c>
      <c r="O64" s="11">
        <f t="shared" si="20"/>
        <v>0</v>
      </c>
      <c r="P64" s="11">
        <f t="shared" si="20"/>
        <v>0</v>
      </c>
      <c r="Q64" s="11">
        <f t="shared" si="20"/>
        <v>0</v>
      </c>
    </row>
    <row r="65" spans="1:17" s="1" customFormat="1" x14ac:dyDescent="0.25">
      <c r="A65" s="41"/>
      <c r="B65" s="42"/>
      <c r="C65" s="46"/>
      <c r="D65" s="6" t="s">
        <v>4</v>
      </c>
      <c r="E65" s="11">
        <f t="shared" si="18"/>
        <v>594343884.19999993</v>
      </c>
      <c r="F65" s="11">
        <f>F20+F35</f>
        <v>118799333.13000001</v>
      </c>
      <c r="G65" s="11">
        <f t="shared" ref="G65:Q65" si="21">G20+G35</f>
        <v>150585190.63999999</v>
      </c>
      <c r="H65" s="11">
        <f t="shared" si="21"/>
        <v>292433326.08999997</v>
      </c>
      <c r="I65" s="11">
        <f>I55+I35+658470.76</f>
        <v>32526034.34</v>
      </c>
      <c r="J65" s="11">
        <f t="shared" si="21"/>
        <v>0</v>
      </c>
      <c r="K65" s="11">
        <f t="shared" si="21"/>
        <v>0</v>
      </c>
      <c r="L65" s="11">
        <f t="shared" si="21"/>
        <v>0</v>
      </c>
      <c r="M65" s="11">
        <f t="shared" si="21"/>
        <v>0</v>
      </c>
      <c r="N65" s="11">
        <f t="shared" si="21"/>
        <v>0</v>
      </c>
      <c r="O65" s="11">
        <f t="shared" si="21"/>
        <v>0</v>
      </c>
      <c r="P65" s="11">
        <f t="shared" si="21"/>
        <v>0</v>
      </c>
      <c r="Q65" s="11">
        <f t="shared" si="21"/>
        <v>0</v>
      </c>
    </row>
    <row r="66" spans="1:17" s="1" customFormat="1" ht="32.25" customHeight="1" x14ac:dyDescent="0.25">
      <c r="A66" s="43"/>
      <c r="B66" s="44"/>
      <c r="C66" s="47"/>
      <c r="D66" s="6" t="s">
        <v>5</v>
      </c>
      <c r="E66" s="11">
        <f t="shared" si="18"/>
        <v>0</v>
      </c>
      <c r="F66" s="11">
        <f>F21+F36</f>
        <v>0</v>
      </c>
      <c r="G66" s="11">
        <f t="shared" ref="G66:Q66" si="22">G21+G36</f>
        <v>0</v>
      </c>
      <c r="H66" s="11">
        <f t="shared" si="22"/>
        <v>0</v>
      </c>
      <c r="I66" s="11">
        <f t="shared" si="22"/>
        <v>0</v>
      </c>
      <c r="J66" s="11">
        <f t="shared" si="22"/>
        <v>0</v>
      </c>
      <c r="K66" s="11">
        <f t="shared" si="22"/>
        <v>0</v>
      </c>
      <c r="L66" s="11">
        <f t="shared" si="22"/>
        <v>0</v>
      </c>
      <c r="M66" s="11">
        <f t="shared" si="22"/>
        <v>0</v>
      </c>
      <c r="N66" s="11">
        <f t="shared" si="22"/>
        <v>0</v>
      </c>
      <c r="O66" s="11">
        <f t="shared" si="22"/>
        <v>0</v>
      </c>
      <c r="P66" s="11">
        <f t="shared" si="22"/>
        <v>0</v>
      </c>
      <c r="Q66" s="11">
        <f t="shared" si="22"/>
        <v>0</v>
      </c>
    </row>
    <row r="67" spans="1:17" s="1" customFormat="1" x14ac:dyDescent="0.25">
      <c r="A67" s="39" t="s">
        <v>14</v>
      </c>
      <c r="B67" s="40"/>
      <c r="C67" s="45"/>
      <c r="D67" s="5" t="s">
        <v>7</v>
      </c>
      <c r="E67" s="13">
        <f t="shared" si="18"/>
        <v>1529379083.8400002</v>
      </c>
      <c r="F67" s="13">
        <f t="shared" ref="F67:Q67" si="23">F68+F69+F70+F71</f>
        <v>136231692.86000001</v>
      </c>
      <c r="G67" s="13">
        <f t="shared" si="23"/>
        <v>119913806.06999999</v>
      </c>
      <c r="H67" s="14">
        <f t="shared" si="23"/>
        <v>134990648.36000001</v>
      </c>
      <c r="I67" s="13">
        <f t="shared" si="23"/>
        <v>122232497.81999999</v>
      </c>
      <c r="J67" s="13">
        <f t="shared" si="23"/>
        <v>142129423.55999997</v>
      </c>
      <c r="K67" s="13">
        <f t="shared" si="23"/>
        <v>132449291.84999999</v>
      </c>
      <c r="L67" s="13">
        <f t="shared" si="23"/>
        <v>129446037.22</v>
      </c>
      <c r="M67" s="13">
        <f t="shared" si="23"/>
        <v>122397137.22</v>
      </c>
      <c r="N67" s="13">
        <f t="shared" si="23"/>
        <v>122397137.22</v>
      </c>
      <c r="O67" s="13">
        <f t="shared" si="23"/>
        <v>122397137.22</v>
      </c>
      <c r="P67" s="13">
        <f t="shared" si="23"/>
        <v>122397137.22</v>
      </c>
      <c r="Q67" s="13">
        <f t="shared" si="23"/>
        <v>122397137.22</v>
      </c>
    </row>
    <row r="68" spans="1:17" s="1" customFormat="1" x14ac:dyDescent="0.25">
      <c r="A68" s="41"/>
      <c r="B68" s="42"/>
      <c r="C68" s="46"/>
      <c r="D68" s="6" t="s">
        <v>2</v>
      </c>
      <c r="E68" s="13">
        <f t="shared" si="18"/>
        <v>0</v>
      </c>
      <c r="F68" s="13">
        <f>F58-F63</f>
        <v>0</v>
      </c>
      <c r="G68" s="13">
        <f t="shared" ref="G68:Q68" si="24">G58-G63</f>
        <v>0</v>
      </c>
      <c r="H68" s="13">
        <f t="shared" si="24"/>
        <v>0</v>
      </c>
      <c r="I68" s="13">
        <f t="shared" si="24"/>
        <v>0</v>
      </c>
      <c r="J68" s="13">
        <f t="shared" si="24"/>
        <v>0</v>
      </c>
      <c r="K68" s="13">
        <f t="shared" si="24"/>
        <v>0</v>
      </c>
      <c r="L68" s="13">
        <f t="shared" si="24"/>
        <v>0</v>
      </c>
      <c r="M68" s="13">
        <f t="shared" si="24"/>
        <v>0</v>
      </c>
      <c r="N68" s="13">
        <f t="shared" si="24"/>
        <v>0</v>
      </c>
      <c r="O68" s="13">
        <f t="shared" si="24"/>
        <v>0</v>
      </c>
      <c r="P68" s="13">
        <f t="shared" si="24"/>
        <v>0</v>
      </c>
      <c r="Q68" s="13">
        <f t="shared" si="24"/>
        <v>0</v>
      </c>
    </row>
    <row r="69" spans="1:17" s="1" customFormat="1" ht="32.25" customHeight="1" x14ac:dyDescent="0.25">
      <c r="A69" s="41"/>
      <c r="B69" s="42"/>
      <c r="C69" s="46"/>
      <c r="D69" s="6" t="s">
        <v>3</v>
      </c>
      <c r="E69" s="13">
        <f t="shared" si="18"/>
        <v>24830976</v>
      </c>
      <c r="F69" s="13">
        <f t="shared" ref="F69:Q71" si="25">F59-F64</f>
        <v>313600</v>
      </c>
      <c r="G69" s="13">
        <f t="shared" si="25"/>
        <v>1005800</v>
      </c>
      <c r="H69" s="13">
        <f t="shared" si="25"/>
        <v>5021876</v>
      </c>
      <c r="I69" s="13">
        <f t="shared" si="25"/>
        <v>2377800</v>
      </c>
      <c r="J69" s="13">
        <f t="shared" si="25"/>
        <v>3466000</v>
      </c>
      <c r="K69" s="13">
        <f t="shared" si="25"/>
        <v>5597000</v>
      </c>
      <c r="L69" s="13">
        <f t="shared" si="25"/>
        <v>7048900</v>
      </c>
      <c r="M69" s="13">
        <f t="shared" si="25"/>
        <v>0</v>
      </c>
      <c r="N69" s="13">
        <f t="shared" si="25"/>
        <v>0</v>
      </c>
      <c r="O69" s="13">
        <f t="shared" si="25"/>
        <v>0</v>
      </c>
      <c r="P69" s="13">
        <f t="shared" si="25"/>
        <v>0</v>
      </c>
      <c r="Q69" s="13">
        <f t="shared" si="25"/>
        <v>0</v>
      </c>
    </row>
    <row r="70" spans="1:17" s="1" customFormat="1" x14ac:dyDescent="0.25">
      <c r="A70" s="41"/>
      <c r="B70" s="42"/>
      <c r="C70" s="46"/>
      <c r="D70" s="6" t="s">
        <v>4</v>
      </c>
      <c r="E70" s="13">
        <f t="shared" si="18"/>
        <v>1504548107.8400002</v>
      </c>
      <c r="F70" s="13">
        <f t="shared" si="25"/>
        <v>135918092.86000001</v>
      </c>
      <c r="G70" s="13">
        <f t="shared" si="25"/>
        <v>118908006.06999999</v>
      </c>
      <c r="H70" s="13">
        <f t="shared" si="25"/>
        <v>129968772.36000001</v>
      </c>
      <c r="I70" s="13">
        <f t="shared" si="25"/>
        <v>119854697.81999999</v>
      </c>
      <c r="J70" s="13">
        <f t="shared" si="25"/>
        <v>138663423.55999997</v>
      </c>
      <c r="K70" s="13">
        <f t="shared" si="25"/>
        <v>126852291.84999999</v>
      </c>
      <c r="L70" s="13">
        <f t="shared" si="25"/>
        <v>122397137.22</v>
      </c>
      <c r="M70" s="13">
        <f t="shared" si="25"/>
        <v>122397137.22</v>
      </c>
      <c r="N70" s="13">
        <f t="shared" si="25"/>
        <v>122397137.22</v>
      </c>
      <c r="O70" s="13">
        <f t="shared" si="25"/>
        <v>122397137.22</v>
      </c>
      <c r="P70" s="13">
        <f t="shared" si="25"/>
        <v>122397137.22</v>
      </c>
      <c r="Q70" s="13">
        <f t="shared" si="25"/>
        <v>122397137.22</v>
      </c>
    </row>
    <row r="71" spans="1:17" s="1" customFormat="1" ht="32.25" customHeight="1" x14ac:dyDescent="0.25">
      <c r="A71" s="43"/>
      <c r="B71" s="44"/>
      <c r="C71" s="47"/>
      <c r="D71" s="6" t="s">
        <v>5</v>
      </c>
      <c r="E71" s="13">
        <f t="shared" si="18"/>
        <v>0</v>
      </c>
      <c r="F71" s="13">
        <f t="shared" si="25"/>
        <v>0</v>
      </c>
      <c r="G71" s="13">
        <f t="shared" si="25"/>
        <v>0</v>
      </c>
      <c r="H71" s="13">
        <f t="shared" si="25"/>
        <v>0</v>
      </c>
      <c r="I71" s="13">
        <f t="shared" si="25"/>
        <v>0</v>
      </c>
      <c r="J71" s="13">
        <f t="shared" si="25"/>
        <v>0</v>
      </c>
      <c r="K71" s="13">
        <f t="shared" si="25"/>
        <v>0</v>
      </c>
      <c r="L71" s="13">
        <f t="shared" si="25"/>
        <v>0</v>
      </c>
      <c r="M71" s="13">
        <f t="shared" si="25"/>
        <v>0</v>
      </c>
      <c r="N71" s="13">
        <f t="shared" si="25"/>
        <v>0</v>
      </c>
      <c r="O71" s="13">
        <f t="shared" si="25"/>
        <v>0</v>
      </c>
      <c r="P71" s="13">
        <f t="shared" si="25"/>
        <v>0</v>
      </c>
      <c r="Q71" s="13">
        <f t="shared" si="25"/>
        <v>0</v>
      </c>
    </row>
    <row r="72" spans="1:17" s="1" customFormat="1" x14ac:dyDescent="0.25">
      <c r="A72" s="48" t="s">
        <v>15</v>
      </c>
      <c r="B72" s="49"/>
      <c r="C72" s="16"/>
      <c r="D72" s="6"/>
      <c r="E72" s="13"/>
      <c r="F72" s="13"/>
      <c r="G72" s="13"/>
      <c r="H72" s="14"/>
      <c r="I72" s="13"/>
      <c r="J72" s="13"/>
      <c r="K72" s="13"/>
      <c r="L72" s="13"/>
      <c r="M72" s="13"/>
      <c r="N72" s="13"/>
      <c r="O72" s="13"/>
      <c r="P72" s="13"/>
      <c r="Q72" s="13"/>
    </row>
    <row r="73" spans="1:17" s="1" customFormat="1" x14ac:dyDescent="0.25">
      <c r="A73" s="39" t="s">
        <v>6</v>
      </c>
      <c r="B73" s="40"/>
      <c r="C73" s="32" t="s">
        <v>16</v>
      </c>
      <c r="D73" s="5" t="s">
        <v>7</v>
      </c>
      <c r="E73" s="13">
        <f t="shared" ref="E73:E82" si="26">F73+G73+H73+I73+J73+K73+L73+Q73+M73+N73+O73+P73</f>
        <v>1528943582.0900002</v>
      </c>
      <c r="F73" s="13">
        <f>F74+F75+F76+F77</f>
        <v>136231692.86000001</v>
      </c>
      <c r="G73" s="13">
        <f t="shared" ref="G73:Q73" si="27">G74+G75+G76+G77</f>
        <v>119913806.06999999</v>
      </c>
      <c r="H73" s="14">
        <f t="shared" si="27"/>
        <v>134990648.36000001</v>
      </c>
      <c r="I73" s="13">
        <f t="shared" si="27"/>
        <v>121796996.06999999</v>
      </c>
      <c r="J73" s="13">
        <f t="shared" si="27"/>
        <v>142129423.55999997</v>
      </c>
      <c r="K73" s="13">
        <f t="shared" si="27"/>
        <v>132449291.84999999</v>
      </c>
      <c r="L73" s="13">
        <f t="shared" si="27"/>
        <v>129446037.22</v>
      </c>
      <c r="M73" s="13">
        <f t="shared" si="27"/>
        <v>122397137.22</v>
      </c>
      <c r="N73" s="13">
        <f t="shared" si="27"/>
        <v>122397137.22</v>
      </c>
      <c r="O73" s="13">
        <f t="shared" si="27"/>
        <v>122397137.22</v>
      </c>
      <c r="P73" s="13">
        <f t="shared" si="27"/>
        <v>122397137.22</v>
      </c>
      <c r="Q73" s="13">
        <f t="shared" si="27"/>
        <v>122397137.22</v>
      </c>
    </row>
    <row r="74" spans="1:17" s="1" customFormat="1" x14ac:dyDescent="0.25">
      <c r="A74" s="41"/>
      <c r="B74" s="42"/>
      <c r="C74" s="33"/>
      <c r="D74" s="6" t="s">
        <v>2</v>
      </c>
      <c r="E74" s="13">
        <f t="shared" si="26"/>
        <v>0</v>
      </c>
      <c r="F74" s="13">
        <f>F13+F23+F28+F38</f>
        <v>0</v>
      </c>
      <c r="G74" s="13">
        <f t="shared" ref="G74:Q74" si="28">G13+G23+G28+G38</f>
        <v>0</v>
      </c>
      <c r="H74" s="13">
        <f t="shared" si="28"/>
        <v>0</v>
      </c>
      <c r="I74" s="13">
        <f>I13+I23+I28+I38</f>
        <v>0</v>
      </c>
      <c r="J74" s="13">
        <f t="shared" si="28"/>
        <v>0</v>
      </c>
      <c r="K74" s="13">
        <f t="shared" si="28"/>
        <v>0</v>
      </c>
      <c r="L74" s="13">
        <f t="shared" si="28"/>
        <v>0</v>
      </c>
      <c r="M74" s="13">
        <f t="shared" si="28"/>
        <v>0</v>
      </c>
      <c r="N74" s="13">
        <f t="shared" si="28"/>
        <v>0</v>
      </c>
      <c r="O74" s="13">
        <f t="shared" si="28"/>
        <v>0</v>
      </c>
      <c r="P74" s="13">
        <f t="shared" si="28"/>
        <v>0</v>
      </c>
      <c r="Q74" s="13">
        <f t="shared" si="28"/>
        <v>0</v>
      </c>
    </row>
    <row r="75" spans="1:17" s="1" customFormat="1" ht="32.25" customHeight="1" x14ac:dyDescent="0.25">
      <c r="A75" s="41"/>
      <c r="B75" s="42"/>
      <c r="C75" s="33"/>
      <c r="D75" s="6" t="s">
        <v>3</v>
      </c>
      <c r="E75" s="13">
        <f t="shared" si="26"/>
        <v>24830976</v>
      </c>
      <c r="F75" s="13">
        <f>F14+F24+F29+F39</f>
        <v>313600</v>
      </c>
      <c r="G75" s="13">
        <f t="shared" ref="G75:Q75" si="29">G14+G24+G29+G39</f>
        <v>1005800</v>
      </c>
      <c r="H75" s="13">
        <f t="shared" si="29"/>
        <v>5021876</v>
      </c>
      <c r="I75" s="13">
        <f>I14+I24+I29+I39</f>
        <v>2377800</v>
      </c>
      <c r="J75" s="13">
        <f t="shared" si="29"/>
        <v>3466000</v>
      </c>
      <c r="K75" s="13">
        <f t="shared" si="29"/>
        <v>5597000</v>
      </c>
      <c r="L75" s="13">
        <f t="shared" si="29"/>
        <v>7048900</v>
      </c>
      <c r="M75" s="13">
        <f t="shared" si="29"/>
        <v>0</v>
      </c>
      <c r="N75" s="13">
        <f t="shared" si="29"/>
        <v>0</v>
      </c>
      <c r="O75" s="13">
        <f t="shared" si="29"/>
        <v>0</v>
      </c>
      <c r="P75" s="13">
        <f t="shared" si="29"/>
        <v>0</v>
      </c>
      <c r="Q75" s="13">
        <f t="shared" si="29"/>
        <v>0</v>
      </c>
    </row>
    <row r="76" spans="1:17" s="1" customFormat="1" x14ac:dyDescent="0.25">
      <c r="A76" s="41"/>
      <c r="B76" s="42"/>
      <c r="C76" s="33"/>
      <c r="D76" s="6" t="s">
        <v>4</v>
      </c>
      <c r="E76" s="13">
        <f t="shared" si="26"/>
        <v>1504112606.0900002</v>
      </c>
      <c r="F76" s="13">
        <f>F15+F25+F30+F40</f>
        <v>135918092.86000001</v>
      </c>
      <c r="G76" s="13">
        <f>G15+G25+G30+G40</f>
        <v>118908006.06999999</v>
      </c>
      <c r="H76" s="13">
        <f>H15+H25+H30+H40</f>
        <v>129968772.36</v>
      </c>
      <c r="I76" s="13">
        <f>I15+I25+I30+I40-435501.75</f>
        <v>119419196.06999999</v>
      </c>
      <c r="J76" s="13">
        <f t="shared" ref="J76:Q77" si="30">J15+J25+J30+J40</f>
        <v>138663423.55999997</v>
      </c>
      <c r="K76" s="13">
        <f t="shared" si="30"/>
        <v>126852291.84999999</v>
      </c>
      <c r="L76" s="13">
        <f t="shared" si="30"/>
        <v>122397137.22</v>
      </c>
      <c r="M76" s="13">
        <f t="shared" si="30"/>
        <v>122397137.22</v>
      </c>
      <c r="N76" s="13">
        <f t="shared" si="30"/>
        <v>122397137.22</v>
      </c>
      <c r="O76" s="13">
        <f t="shared" si="30"/>
        <v>122397137.22</v>
      </c>
      <c r="P76" s="13">
        <f t="shared" si="30"/>
        <v>122397137.22</v>
      </c>
      <c r="Q76" s="13">
        <f t="shared" si="30"/>
        <v>122397137.22</v>
      </c>
    </row>
    <row r="77" spans="1:17" s="1" customFormat="1" ht="32.25" customHeight="1" x14ac:dyDescent="0.25">
      <c r="A77" s="43"/>
      <c r="B77" s="44"/>
      <c r="C77" s="34"/>
      <c r="D77" s="6" t="s">
        <v>5</v>
      </c>
      <c r="E77" s="13">
        <f t="shared" si="26"/>
        <v>0</v>
      </c>
      <c r="F77" s="13">
        <f>F16+F26+F31+F41</f>
        <v>0</v>
      </c>
      <c r="G77" s="13">
        <f>G16+G26+G31+G41</f>
        <v>0</v>
      </c>
      <c r="H77" s="13">
        <f>H16+H26+H31+H41</f>
        <v>0</v>
      </c>
      <c r="I77" s="13">
        <f>I16+I26+I31+I41</f>
        <v>0</v>
      </c>
      <c r="J77" s="13">
        <f t="shared" si="30"/>
        <v>0</v>
      </c>
      <c r="K77" s="13">
        <f t="shared" si="30"/>
        <v>0</v>
      </c>
      <c r="L77" s="13">
        <f t="shared" si="30"/>
        <v>0</v>
      </c>
      <c r="M77" s="13">
        <f t="shared" si="30"/>
        <v>0</v>
      </c>
      <c r="N77" s="13">
        <f t="shared" si="30"/>
        <v>0</v>
      </c>
      <c r="O77" s="13">
        <f t="shared" si="30"/>
        <v>0</v>
      </c>
      <c r="P77" s="13">
        <f t="shared" si="30"/>
        <v>0</v>
      </c>
      <c r="Q77" s="13">
        <f t="shared" si="30"/>
        <v>0</v>
      </c>
    </row>
    <row r="78" spans="1:17" s="1" customFormat="1" x14ac:dyDescent="0.25">
      <c r="A78" s="39" t="s">
        <v>19</v>
      </c>
      <c r="B78" s="40"/>
      <c r="C78" s="32" t="s">
        <v>20</v>
      </c>
      <c r="D78" s="5" t="s">
        <v>7</v>
      </c>
      <c r="E78" s="13">
        <f t="shared" si="26"/>
        <v>594779385.94999993</v>
      </c>
      <c r="F78" s="13">
        <f>F79+F80+F81+F82</f>
        <v>118799333.13000001</v>
      </c>
      <c r="G78" s="13">
        <f t="shared" ref="G78:Q78" si="31">G79+G80+G81+G82</f>
        <v>150585190.63999999</v>
      </c>
      <c r="H78" s="14">
        <f t="shared" si="31"/>
        <v>292433326.08999997</v>
      </c>
      <c r="I78" s="13">
        <f t="shared" si="31"/>
        <v>32961536.09</v>
      </c>
      <c r="J78" s="13">
        <f t="shared" si="31"/>
        <v>0</v>
      </c>
      <c r="K78" s="13">
        <f t="shared" si="31"/>
        <v>0</v>
      </c>
      <c r="L78" s="13">
        <f t="shared" si="31"/>
        <v>0</v>
      </c>
      <c r="M78" s="13">
        <f t="shared" si="31"/>
        <v>0</v>
      </c>
      <c r="N78" s="13">
        <f t="shared" si="31"/>
        <v>0</v>
      </c>
      <c r="O78" s="13">
        <f t="shared" si="31"/>
        <v>0</v>
      </c>
      <c r="P78" s="13">
        <f t="shared" si="31"/>
        <v>0</v>
      </c>
      <c r="Q78" s="13">
        <f t="shared" si="31"/>
        <v>0</v>
      </c>
    </row>
    <row r="79" spans="1:17" s="1" customFormat="1" x14ac:dyDescent="0.25">
      <c r="A79" s="41"/>
      <c r="B79" s="42"/>
      <c r="C79" s="33"/>
      <c r="D79" s="6" t="s">
        <v>2</v>
      </c>
      <c r="E79" s="13">
        <f t="shared" si="26"/>
        <v>0</v>
      </c>
      <c r="F79" s="13">
        <f>F18+F33</f>
        <v>0</v>
      </c>
      <c r="G79" s="13">
        <f t="shared" ref="G79:Q79" si="32">G18+G33</f>
        <v>0</v>
      </c>
      <c r="H79" s="13">
        <f t="shared" si="32"/>
        <v>0</v>
      </c>
      <c r="I79" s="13">
        <f t="shared" si="32"/>
        <v>0</v>
      </c>
      <c r="J79" s="13">
        <f t="shared" si="32"/>
        <v>0</v>
      </c>
      <c r="K79" s="13">
        <f t="shared" si="32"/>
        <v>0</v>
      </c>
      <c r="L79" s="13">
        <f t="shared" si="32"/>
        <v>0</v>
      </c>
      <c r="M79" s="13">
        <f t="shared" si="32"/>
        <v>0</v>
      </c>
      <c r="N79" s="13">
        <f t="shared" si="32"/>
        <v>0</v>
      </c>
      <c r="O79" s="13">
        <f t="shared" si="32"/>
        <v>0</v>
      </c>
      <c r="P79" s="13">
        <f t="shared" si="32"/>
        <v>0</v>
      </c>
      <c r="Q79" s="13">
        <f t="shared" si="32"/>
        <v>0</v>
      </c>
    </row>
    <row r="80" spans="1:17" s="1" customFormat="1" ht="32.25" customHeight="1" x14ac:dyDescent="0.25">
      <c r="A80" s="41"/>
      <c r="B80" s="42"/>
      <c r="C80" s="33"/>
      <c r="D80" s="6" t="s">
        <v>3</v>
      </c>
      <c r="E80" s="13">
        <f t="shared" si="26"/>
        <v>0</v>
      </c>
      <c r="F80" s="13">
        <f t="shared" ref="F80:Q82" si="33">F19+F34</f>
        <v>0</v>
      </c>
      <c r="G80" s="13">
        <f t="shared" si="33"/>
        <v>0</v>
      </c>
      <c r="H80" s="13">
        <f t="shared" si="33"/>
        <v>0</v>
      </c>
      <c r="I80" s="13">
        <f t="shared" si="33"/>
        <v>0</v>
      </c>
      <c r="J80" s="13">
        <f t="shared" si="33"/>
        <v>0</v>
      </c>
      <c r="K80" s="13">
        <f t="shared" si="33"/>
        <v>0</v>
      </c>
      <c r="L80" s="13">
        <f t="shared" si="33"/>
        <v>0</v>
      </c>
      <c r="M80" s="13">
        <f t="shared" si="33"/>
        <v>0</v>
      </c>
      <c r="N80" s="13">
        <f t="shared" si="33"/>
        <v>0</v>
      </c>
      <c r="O80" s="13">
        <f t="shared" si="33"/>
        <v>0</v>
      </c>
      <c r="P80" s="13">
        <f t="shared" si="33"/>
        <v>0</v>
      </c>
      <c r="Q80" s="13">
        <f t="shared" si="33"/>
        <v>0</v>
      </c>
    </row>
    <row r="81" spans="1:17" s="1" customFormat="1" x14ac:dyDescent="0.25">
      <c r="A81" s="41"/>
      <c r="B81" s="42"/>
      <c r="C81" s="33"/>
      <c r="D81" s="6" t="s">
        <v>4</v>
      </c>
      <c r="E81" s="13">
        <f t="shared" si="26"/>
        <v>594779385.94999993</v>
      </c>
      <c r="F81" s="13">
        <f t="shared" si="33"/>
        <v>118799333.13000001</v>
      </c>
      <c r="G81" s="13">
        <f t="shared" si="33"/>
        <v>150585190.63999999</v>
      </c>
      <c r="H81" s="13">
        <f t="shared" si="33"/>
        <v>292433326.08999997</v>
      </c>
      <c r="I81" s="13">
        <f>I35+I55+435501.75+I20</f>
        <v>32961536.09</v>
      </c>
      <c r="J81" s="13">
        <f t="shared" si="33"/>
        <v>0</v>
      </c>
      <c r="K81" s="13">
        <f t="shared" si="33"/>
        <v>0</v>
      </c>
      <c r="L81" s="13">
        <f t="shared" si="33"/>
        <v>0</v>
      </c>
      <c r="M81" s="13">
        <f t="shared" si="33"/>
        <v>0</v>
      </c>
      <c r="N81" s="13">
        <f t="shared" si="33"/>
        <v>0</v>
      </c>
      <c r="O81" s="13">
        <f t="shared" si="33"/>
        <v>0</v>
      </c>
      <c r="P81" s="13">
        <f t="shared" si="33"/>
        <v>0</v>
      </c>
      <c r="Q81" s="13">
        <f t="shared" si="33"/>
        <v>0</v>
      </c>
    </row>
    <row r="82" spans="1:17" s="1" customFormat="1" ht="32.25" customHeight="1" x14ac:dyDescent="0.25">
      <c r="A82" s="43"/>
      <c r="B82" s="44"/>
      <c r="C82" s="34"/>
      <c r="D82" s="6" t="s">
        <v>5</v>
      </c>
      <c r="E82" s="13">
        <f t="shared" si="26"/>
        <v>0</v>
      </c>
      <c r="F82" s="13">
        <f t="shared" si="33"/>
        <v>0</v>
      </c>
      <c r="G82" s="13">
        <f t="shared" si="33"/>
        <v>0</v>
      </c>
      <c r="H82" s="13">
        <f t="shared" si="33"/>
        <v>0</v>
      </c>
      <c r="I82" s="13">
        <f t="shared" si="33"/>
        <v>0</v>
      </c>
      <c r="J82" s="13">
        <f t="shared" si="33"/>
        <v>0</v>
      </c>
      <c r="K82" s="13">
        <f t="shared" si="33"/>
        <v>0</v>
      </c>
      <c r="L82" s="13">
        <f t="shared" si="33"/>
        <v>0</v>
      </c>
      <c r="M82" s="13">
        <f t="shared" si="33"/>
        <v>0</v>
      </c>
      <c r="N82" s="13">
        <f t="shared" si="33"/>
        <v>0</v>
      </c>
      <c r="O82" s="13">
        <f t="shared" si="33"/>
        <v>0</v>
      </c>
      <c r="P82" s="13">
        <f t="shared" si="33"/>
        <v>0</v>
      </c>
      <c r="Q82" s="13">
        <f t="shared" si="33"/>
        <v>0</v>
      </c>
    </row>
    <row r="83" spans="1:17" s="1" customFormat="1" x14ac:dyDescent="0.25">
      <c r="H83" s="2"/>
    </row>
    <row r="84" spans="1:17" s="1" customFormat="1" x14ac:dyDescent="0.25">
      <c r="H84" s="2"/>
    </row>
  </sheetData>
  <mergeCells count="47">
    <mergeCell ref="A52:A56"/>
    <mergeCell ref="B52:B56"/>
    <mergeCell ref="C52:C56"/>
    <mergeCell ref="A72:B72"/>
    <mergeCell ref="A73:B77"/>
    <mergeCell ref="C73:C77"/>
    <mergeCell ref="A78:B82"/>
    <mergeCell ref="C78:C82"/>
    <mergeCell ref="A57:B61"/>
    <mergeCell ref="C57:C61"/>
    <mergeCell ref="A62:B66"/>
    <mergeCell ref="C62:C66"/>
    <mergeCell ref="A67:B71"/>
    <mergeCell ref="C67:C71"/>
    <mergeCell ref="A12:A16"/>
    <mergeCell ref="B12:B16"/>
    <mergeCell ref="C12:C16"/>
    <mergeCell ref="P6:Q6"/>
    <mergeCell ref="A7:Q7"/>
    <mergeCell ref="A8:A10"/>
    <mergeCell ref="B8:B10"/>
    <mergeCell ref="C8:C10"/>
    <mergeCell ref="D8:D10"/>
    <mergeCell ref="E8:Q8"/>
    <mergeCell ref="E9:E10"/>
    <mergeCell ref="F9:Q9"/>
    <mergeCell ref="A17:A21"/>
    <mergeCell ref="B17:B21"/>
    <mergeCell ref="C17:C21"/>
    <mergeCell ref="A22:A26"/>
    <mergeCell ref="B22:B26"/>
    <mergeCell ref="C22:C26"/>
    <mergeCell ref="A27:A31"/>
    <mergeCell ref="B27:B31"/>
    <mergeCell ref="C27:C31"/>
    <mergeCell ref="A37:A41"/>
    <mergeCell ref="B37:B41"/>
    <mergeCell ref="C37:C41"/>
    <mergeCell ref="A32:A36"/>
    <mergeCell ref="B32:B36"/>
    <mergeCell ref="C32:C36"/>
    <mergeCell ref="A42:A46"/>
    <mergeCell ref="B42:B46"/>
    <mergeCell ref="C42:C46"/>
    <mergeCell ref="A47:A51"/>
    <mergeCell ref="B47:B51"/>
    <mergeCell ref="C47:C51"/>
  </mergeCells>
  <pageMargins left="1.1811023622047245" right="0.39370078740157483" top="0.78740157480314965" bottom="0.78740157480314965" header="0.31496062992125984" footer="0.31496062992125984"/>
  <pageSetup paperSize="9" scale="35" firstPageNumber="3" fitToHeight="5" orientation="landscape" useFirstPageNumber="1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2</vt:lpstr>
      <vt:lpstr>'Таблица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2022-10-26T04:54:11Z</dcterms:modified>
</cp:coreProperties>
</file>