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4496" yWindow="720" windowWidth="14112" windowHeight="11400"/>
  </bookViews>
  <sheets>
    <sheet name="1_9 месяцев 2020" sheetId="24" r:id="rId1"/>
  </sheets>
  <definedNames>
    <definedName name="_xlnm._FilterDatabase" localSheetId="0" hidden="1">'1_9 месяцев 2020'!$A$7:$I$136</definedName>
    <definedName name="_xlnm.Print_Titles" localSheetId="0">'1_9 месяцев 2020'!$8:$8</definedName>
  </definedNames>
  <calcPr calcId="144525"/>
</workbook>
</file>

<file path=xl/calcChain.xml><?xml version="1.0" encoding="utf-8"?>
<calcChain xmlns="http://schemas.openxmlformats.org/spreadsheetml/2006/main">
  <c r="C26" i="24" l="1"/>
  <c r="F135" i="24" l="1"/>
  <c r="F133" i="24"/>
  <c r="F127" i="24"/>
  <c r="F126" i="24"/>
  <c r="F125" i="24"/>
  <c r="F124" i="24"/>
  <c r="F123" i="24"/>
  <c r="F122" i="24"/>
  <c r="F121" i="24"/>
  <c r="F120" i="24"/>
  <c r="F119" i="24"/>
  <c r="F110" i="24"/>
  <c r="F103" i="24"/>
  <c r="F73" i="24"/>
  <c r="F72" i="24"/>
  <c r="D97" i="24" l="1"/>
  <c r="C97" i="24"/>
  <c r="F93" i="24"/>
  <c r="F92" i="24"/>
  <c r="C82" i="24"/>
  <c r="F81" i="24" l="1"/>
  <c r="F80" i="24"/>
  <c r="F86" i="24"/>
  <c r="F85" i="24"/>
  <c r="F71" i="24" l="1"/>
  <c r="F70" i="24"/>
  <c r="F69" i="24"/>
  <c r="F59" i="24"/>
  <c r="F58" i="24"/>
  <c r="F57" i="24"/>
  <c r="F56" i="24"/>
  <c r="F55" i="24"/>
  <c r="F54" i="24"/>
  <c r="F38" i="24"/>
  <c r="F50" i="24"/>
  <c r="F47" i="24"/>
  <c r="F46" i="24"/>
  <c r="F45" i="24"/>
  <c r="F44" i="24"/>
  <c r="F49" i="24"/>
  <c r="F48" i="24"/>
  <c r="F51" i="24"/>
  <c r="F102" i="24"/>
  <c r="F100" i="24"/>
  <c r="F99" i="24"/>
  <c r="E67" i="24" l="1"/>
  <c r="D67" i="24"/>
  <c r="C67" i="24"/>
  <c r="E84" i="24"/>
  <c r="D84" i="24"/>
  <c r="C84" i="24"/>
  <c r="F78" i="24"/>
  <c r="F77" i="24"/>
  <c r="F75" i="24"/>
  <c r="E63" i="24"/>
  <c r="D63" i="24"/>
  <c r="C63" i="24"/>
  <c r="F65" i="24"/>
  <c r="E39" i="24"/>
  <c r="D39" i="24"/>
  <c r="C39" i="24"/>
  <c r="F131" i="24"/>
  <c r="F129" i="24"/>
  <c r="F118" i="24"/>
  <c r="F115" i="24"/>
  <c r="F111" i="24"/>
  <c r="F109" i="24"/>
  <c r="F106" i="24"/>
  <c r="F105" i="24"/>
  <c r="F104" i="24"/>
  <c r="F101" i="24"/>
  <c r="F98" i="24"/>
  <c r="F96" i="24"/>
  <c r="F95" i="24"/>
  <c r="F94" i="24"/>
  <c r="F91" i="24"/>
  <c r="F79" i="24"/>
  <c r="F74" i="24"/>
  <c r="F64" i="24"/>
  <c r="F53" i="24"/>
  <c r="F52" i="24"/>
  <c r="F43" i="24"/>
  <c r="F41" i="24"/>
  <c r="F40" i="24"/>
  <c r="F36" i="24"/>
  <c r="F35" i="24"/>
  <c r="F34" i="24"/>
  <c r="F32" i="24"/>
  <c r="F30" i="24"/>
  <c r="F28" i="24"/>
  <c r="F27" i="24"/>
  <c r="F24" i="24"/>
  <c r="F23" i="24"/>
  <c r="F21" i="24"/>
  <c r="F20" i="24"/>
  <c r="F19" i="24"/>
  <c r="F17" i="24"/>
  <c r="F16" i="24"/>
  <c r="F15" i="24"/>
  <c r="F13" i="24"/>
  <c r="F11" i="24"/>
  <c r="C66" i="24" l="1"/>
  <c r="F84" i="24"/>
  <c r="D66" i="24"/>
  <c r="E66" i="24"/>
  <c r="F97" i="24"/>
  <c r="F90" i="24"/>
  <c r="C90" i="24"/>
  <c r="E33" i="24"/>
  <c r="D33" i="24"/>
  <c r="C33" i="24"/>
  <c r="F33" i="24" l="1"/>
  <c r="E132" i="24"/>
  <c r="E130" i="24"/>
  <c r="E128" i="24"/>
  <c r="E114" i="24"/>
  <c r="E107" i="24"/>
  <c r="E88" i="24"/>
  <c r="E37" i="24"/>
  <c r="E31" i="24"/>
  <c r="E29" i="24"/>
  <c r="E26" i="24"/>
  <c r="E22" i="24"/>
  <c r="E18" i="24"/>
  <c r="E14" i="24"/>
  <c r="E12" i="24"/>
  <c r="E10" i="24"/>
  <c r="D132" i="24"/>
  <c r="F132" i="24" s="1"/>
  <c r="D130" i="24"/>
  <c r="D128" i="24"/>
  <c r="D114" i="24"/>
  <c r="D113" i="24" s="1"/>
  <c r="D107" i="24"/>
  <c r="D88" i="24"/>
  <c r="F39" i="24"/>
  <c r="D37" i="24"/>
  <c r="D31" i="24"/>
  <c r="D29" i="24"/>
  <c r="D26" i="24"/>
  <c r="D22" i="24"/>
  <c r="D18" i="24"/>
  <c r="D14" i="24"/>
  <c r="D12" i="24"/>
  <c r="D10" i="24"/>
  <c r="C132" i="24"/>
  <c r="C130" i="24"/>
  <c r="C128" i="24"/>
  <c r="C114" i="24"/>
  <c r="C113" i="24" s="1"/>
  <c r="C107" i="24"/>
  <c r="C88" i="24"/>
  <c r="C37" i="24"/>
  <c r="C31" i="24"/>
  <c r="C29" i="24"/>
  <c r="C22" i="24"/>
  <c r="C18" i="24"/>
  <c r="C14" i="24"/>
  <c r="C12" i="24"/>
  <c r="C10" i="24"/>
  <c r="F37" i="24" l="1"/>
  <c r="F63" i="24"/>
  <c r="F18" i="24"/>
  <c r="F29" i="24"/>
  <c r="F128" i="24"/>
  <c r="F66" i="24"/>
  <c r="F67" i="24"/>
  <c r="F14" i="24"/>
  <c r="F12" i="24"/>
  <c r="F107" i="24"/>
  <c r="E113" i="24"/>
  <c r="F113" i="24" s="1"/>
  <c r="F114" i="24"/>
  <c r="F26" i="24"/>
  <c r="F10" i="24"/>
  <c r="F22" i="24"/>
  <c r="F31" i="24"/>
  <c r="F88" i="24"/>
  <c r="F130" i="24"/>
  <c r="E87" i="24"/>
  <c r="D87" i="24"/>
  <c r="C9" i="24"/>
  <c r="E9" i="24"/>
  <c r="D9" i="24"/>
  <c r="C87" i="24"/>
  <c r="F9" i="24" l="1"/>
  <c r="F87" i="24"/>
  <c r="E62" i="24"/>
  <c r="D62" i="24"/>
  <c r="D61" i="24" s="1"/>
  <c r="C62" i="24"/>
  <c r="C61" i="24" s="1"/>
  <c r="D136" i="24" l="1"/>
  <c r="C136" i="24"/>
  <c r="E61" i="24"/>
  <c r="F62" i="24"/>
  <c r="E136" i="24" l="1"/>
  <c r="F136" i="24" s="1"/>
  <c r="F61" i="24"/>
</calcChain>
</file>

<file path=xl/sharedStrings.xml><?xml version="1.0" encoding="utf-8"?>
<sst xmlns="http://schemas.openxmlformats.org/spreadsheetml/2006/main" count="260" uniqueCount="217">
  <si>
    <t>Код бюджетной классификации</t>
  </si>
  <si>
    <t>000 1 00 00000 00 0000 000</t>
  </si>
  <si>
    <t>000 1 01 00000 00 0000 000</t>
  </si>
  <si>
    <t>НАЛОГИ НА ПРИБЫЛЬ, ДОХОДЫ</t>
  </si>
  <si>
    <t>000 1 01 02000 01 0000 110</t>
  </si>
  <si>
    <t>Налог на доходы физических лиц</t>
  </si>
  <si>
    <t>000 1 05 00000 00 0000 000</t>
  </si>
  <si>
    <t>НАЛОГИ НА СОВОКУПНЫЙ ДОХОД</t>
  </si>
  <si>
    <t>000 1 05 02000 02 0000 110</t>
  </si>
  <si>
    <t>Единый налог на вмененный доход для отдельных видов деятельности</t>
  </si>
  <si>
    <t>000 1 06 00000 00 0000 000</t>
  </si>
  <si>
    <t>НАЛОГИ НА ИМУЩЕСТВО</t>
  </si>
  <si>
    <t>Земельный налог</t>
  </si>
  <si>
    <t>000 1 08 00000 00 0000 000</t>
  </si>
  <si>
    <t>000 1 08 03000 01 0000 110</t>
  </si>
  <si>
    <t>000 1 08 07000 01 0000 110</t>
  </si>
  <si>
    <t>ЗАДОЛЖЕННОСТЬ И ПЕРЕРАСЧЕТЫ ПО ОТМЕНЕННЫМ НАЛОГАМ, СБОРАМ И ИНЫМ ОБЯЗАТЕЛЬНЫМ ПЛАТЕЖАМ</t>
  </si>
  <si>
    <t>000 1 11 00000 00 0000 000</t>
  </si>
  <si>
    <t>ДОХОДЫ ОТ ИСПОЛЬЗОВАНИЯ ИМУЩЕСТВА, НАХОДЯЩЕГОСЯ В ГОСУДАРСТВЕННОЙ И МУНИЦИПАЛЬНОЙ СОБСТВЕННОСТИ</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</si>
  <si>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</si>
  <si>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</si>
  <si>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</si>
  <si>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</si>
  <si>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000 1 13 00000 00 0000 000</t>
  </si>
  <si>
    <t>000 1 14 00000 00 0000 000</t>
  </si>
  <si>
    <t>ДОХОДЫ ОТ ПРОДАЖИ МАТЕРИАЛЬНЫХ И НЕМАТЕРИАЛЬНЫХ АКТИВОВ</t>
  </si>
  <si>
    <t>000 1 14 01000 00 0000 410</t>
  </si>
  <si>
    <t>Доходы от продажи квартир</t>
  </si>
  <si>
    <t>000 1 15 00000 00 0000 000</t>
  </si>
  <si>
    <t>АДМИНИСТРАТИВНЫЕ ПЛАТЕЖИ И СБОРЫ</t>
  </si>
  <si>
    <t>000 1 16 00000 00 0000 000</t>
  </si>
  <si>
    <t>ПРОЧИЕ НЕНАЛОГОВЫЕ ДОХОДЫ</t>
  </si>
  <si>
    <t>000 2 00 00000 00 0000 000</t>
  </si>
  <si>
    <t>в том числе:</t>
  </si>
  <si>
    <t>Бюджет автономного округа - всего</t>
  </si>
  <si>
    <t>Федеральный бюджет - всего</t>
  </si>
  <si>
    <t>ПРОЧИЕ БЕЗВОЗМЕЗДНЫЕ ПОСТУПЛЕНИЯ</t>
  </si>
  <si>
    <t>ИТОГО ДОХОДОВ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</si>
  <si>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</si>
  <si>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000 1 03 00000 00 0000 000</t>
  </si>
  <si>
    <t>НАЛОГИ НА ТОВАРЫ (РАБОТЫ, УСЛУГИ), РЕАЛИЗУЕМЫЕ НА ТЕРРИТОРИИ РОССИЙСКОЙ ФЕДЕРАЦИИ</t>
  </si>
  <si>
    <t>Налог, взимаемый в связи с применением патентной системы налогообложения</t>
  </si>
  <si>
    <t>000 1 03 02000 01 0000 110</t>
  </si>
  <si>
    <t>Акцизы по подакцизным товарам (продукции), производимым на территории Российской Федерации</t>
  </si>
  <si>
    <t>Налог, взимаемый в связи с применением упрощенной системы налогообложения</t>
  </si>
  <si>
    <t>Налог на имущество физических лиц</t>
  </si>
  <si>
    <t>ДОХОДЫ ОТ ОКАЗАНИЯ ПЛАТНЫХ УСЛУГ (РАБОТ) И КОМПЕНСАЦИИ ЗАТРАТ ГОСУДАРСТВА</t>
  </si>
  <si>
    <t>Платежи, взимаемые государственными и муниципальными органами (организациями) за выполнение определенных функций</t>
  </si>
  <si>
    <t>000 2 19 00000 00 0000 000</t>
  </si>
  <si>
    <t>ВОЗВРАТ ОСТАТКОВ СУБСИДИЙ, СУБВЕНЦИЙ И ИНЫХ МЕЖБЮДЖЕТНЫХ ТРАНСФЕРТОВ, ИМЕЮЩИХ ЦЕЛЕВОЕ НАЗНАЧЕНИЕ, ПРОШЛЫХ ЛЕТ</t>
  </si>
  <si>
    <t>ИНЫЕ МЕЖБЮДЖЕТНЫЕ ТРАНСФЕРТЫ</t>
  </si>
  <si>
    <t xml:space="preserve">БЕЗВОЗМЕЗДНЫЕ ПОСТУПЛЕНИЯ </t>
  </si>
  <si>
    <t>000 1 05 04000 02 0000 110</t>
  </si>
  <si>
    <t>000 1 09 00000 00 0000 000</t>
  </si>
  <si>
    <t>000 1 17 00000 00 0000 000</t>
  </si>
  <si>
    <t>000 2 07 00000 00 0000 000</t>
  </si>
  <si>
    <t>000 1 05 01000 00 0000 110</t>
  </si>
  <si>
    <t>000 1 06 01000 00 0000 110</t>
  </si>
  <si>
    <t>000 1 06 06000 00 0000 110</t>
  </si>
  <si>
    <t>000 1 11 05000 00 0000 120</t>
  </si>
  <si>
    <t>000 1 11 09000 00 0000 120</t>
  </si>
  <si>
    <t>000 1 13 02000 00 0000 130</t>
  </si>
  <si>
    <t>000 1 14 06000 00 0000 430</t>
  </si>
  <si>
    <t>000 1 15 02000 00 0000 140</t>
  </si>
  <si>
    <t>Государственная пошлина по делам, рассматриваемым в судах общей юрисдикции, мировыми судьями</t>
  </si>
  <si>
    <t>Государственная пошлина за государственную регистрацию, а также за совершение прочих юридически значимых действий</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</si>
  <si>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</si>
  <si>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                          </t>
  </si>
  <si>
    <t>Доходы от продажи земельных участков, находящихся в государственной и муниципальной собственности</t>
  </si>
  <si>
    <t>000 2 02 00000 00 0000 000</t>
  </si>
  <si>
    <t>БЕЗВОЗМЕЗДНЫЕ ПОСТУПЛЕНИЯ ОТ ДРУГИХ БЮДЖЕТОВ БЮДЖЕТНОЙ СИСТЕМЫ РОССИЙСКОЙ ФЕДЕРАЦИИ</t>
  </si>
  <si>
    <t>Наименование кода бюджетной классификации</t>
  </si>
  <si>
    <t>НАЛОГОВЫЕ И НЕНАЛОГОВЫЕ ДОХОДЫ</t>
  </si>
  <si>
    <t>ГОСУДАРСТВЕННАЯ ПОШЛИНА</t>
  </si>
  <si>
    <t>Доходы от компенсации затрат государства</t>
  </si>
  <si>
    <t>СУБСИДИИ БЮДЖЕТАМ БЮДЖЕТНОЙ СИСТЕМЫ РОССИЙСКОЙ ФЕДЕРАЦИИ (межбюджетные субсидии)</t>
  </si>
  <si>
    <t>000 1 14 02000 00 0000 410</t>
  </si>
  <si>
    <t xml:space="preserve">ШТРАФЫ, САНКЦИИ, ВОЗМЕЩЕНИЕ УЩЕРБА </t>
  </si>
  <si>
    <t>ДОТАЦИИ БЮДЖЕТАМ БЮДЖЕТНОЙ СИСТЕМЫ РОССИЙСКОЙ ФЕДЕРАЦИИ</t>
  </si>
  <si>
    <t>СУБВЕНЦИИ БЮДЖЕТАМ БЮДЖЕТНОЙ СТСТЕМЫ РОССИЙСКОЙ ФЕДЕРАЦИИ</t>
  </si>
  <si>
    <t>000 2 18 00000 00 0000 000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</si>
  <si>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</si>
  <si>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основного мероприятия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подпрограммы "Профилактика правонарушений", государственной программы "Профилактика правонарушений и обеспечение отдельных прав граждан"</t>
  </si>
  <si>
    <t>на осуществление первичного воинского учета на территориях, где отсутствуют военные комиссариаты, в рамках непрограммного направления деятельности "Межбюджетные трансферты, передаваемые бюджетам муниципальных образований автономного округа, не отнесенные к государственным программам" (федеральный бюджет)</t>
  </si>
  <si>
    <t>на реализацию мероприятий по содействию трудоустройству граждан, основное мероприятие "Содействие улучшению положения на рынке труда не занятых трудовой деятельностью и безработных граждан", подпрограмма "Содействие трудоустройству граждан",государственной программы "Поддержка занятости населения"</t>
  </si>
  <si>
    <t>на реализацию мероприятий по содействию трудоустройству граждан, основное мероприятие "Содействие трудоустройству граждан с инвалидностью и их адаптация на рынке труда", подпрограмма "Сопровождение инвалидов, включая инвалидов молодого возраста, при трудоустройстве", государственной программы "Поддержка занятости населения"</t>
  </si>
  <si>
    <t>на реализацию мероприятий по содействию трудоустройству граждан, основное мероприятие "Организация сопровождения инвалидов, включая инвалидов молодого возраста, при трудоустройстве и самозанятости", подпрограмма "Сопровождение инвалидов, включая инвалидов молодого возраста, при трудоустройстве", государственной программы "Поддержка занятости населения"</t>
  </si>
  <si>
    <t>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 основного мероприятия "Реализация переданных государственных полномочий по государственной регистрации актов гражданского состояния", подпрограммы "Создание условий для развития государственной гражданской службы Ханты-Мансийского автономного округа – Югры и муниципальной службы в Ханты-Мансийском автономном округе – Югре", государственной программы "Развитие государственной гражданской службы, муниципальной службы"</t>
  </si>
  <si>
    <t>000 2 02 10000 00 0000 150</t>
  </si>
  <si>
    <t>000 2 02 20000 00 0000 150</t>
  </si>
  <si>
    <t xml:space="preserve">000 2 02 29999 04 0000 150
</t>
  </si>
  <si>
    <t>на поддержку малого и среднего предпринимательства, в рамках  регионального проекта "Популяризация предпринимательства", подпрограммы "Развитие малого и среднего предпринимательства", государственной программы "Развитие экономического потенциала"</t>
  </si>
  <si>
    <t xml:space="preserve">000 2 02 25555 04 0000 150
</t>
  </si>
  <si>
    <t>на организацию предоставления государственных услуг в многофункциональных центрах предоставления государственных и муниципальных услуг в рамках основного мероприятия "Организация предоставления государственных и муниципальных услуг в многофункциональных центрах", подпрограммы "Совершенствование государственного и муниципального управления", государственной программы "Развитие экономического потенциала"</t>
  </si>
  <si>
    <t>на реализацию мероприятий по обеспечению жильем молодых семей в рамках основного мероприятия "Обеспечение жильем молодых семей", Подпрограмма "Обеспечение мерами государственной поддержки по улучшению жилищных условий отдельных категорий граждан", Государственная программа "Развитие жилищной сферы" (федеральный бюджет)</t>
  </si>
  <si>
    <t>000 2 02 25555 04 0000 150</t>
  </si>
  <si>
    <t>на поддержку государственных программ субъектов Российской Федерации и муниципальных программ формирования современной городской среды в рамках основного мероприятия "Федеральный проект "Формирование комфортной городской среды", Подпрограмма "Формирование комфортной городской среды", Государственная программа "Жилищно-коммунальный комплекс и городская среда" (федеральный бюджет)</t>
  </si>
  <si>
    <t>000 2 02 30000 00 0000 150</t>
  </si>
  <si>
    <t xml:space="preserve">000 2 02 30024 04 0000 150
</t>
  </si>
  <si>
    <t>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 рамках основного мероприятия "Финансовое обеспечение полномочий исполнительного органа государственной власти автономного округа по исполнению публичных обязательств перед физическими лицами" Подпрограммы "Ресурсное обеспечение в сфере образования, науки и молодежной политики" Государственной программы "Развитие образования"</t>
  </si>
  <si>
    <t>на поддержку животноводства, переработки и реализации продукции животноводства в рамках основного мероприятия "Государственная поддержка племенного животноводства, производства и реализации продукции животноводства" подпрограммы "Развитие отрасли животноводства" государственной программы "Развитие агропромышленного комплекса"</t>
  </si>
  <si>
    <t>на осуществление отдельных государственных полномочий Ханты-Мансийского автономного округа – Югры в сфере обращения с твердыми коммунальными отходами в рамках основного мероприятия "Обеспечение регулирования деятельности по обращению с отходами производства и потребления", подпрограммы "Развитие системы обращения с отходами производства и потребления в Ханты-Мансийском автономном округе – Югре", государственной программы "Экологическая безопасность"</t>
  </si>
  <si>
    <t xml:space="preserve">000 2 02 30029 04 0000 150
</t>
  </si>
  <si>
    <t xml:space="preserve">000 2 02 35082 04 0000 150
</t>
  </si>
  <si>
    <t>000 2 02 35930 04 0000 150</t>
  </si>
  <si>
    <t xml:space="preserve">000 2 02 35118 04 0000 150
</t>
  </si>
  <si>
    <t>000 2 02 35120 04 0000 150</t>
  </si>
  <si>
    <t>000 2 02 40000 00 0000 150</t>
  </si>
  <si>
    <t xml:space="preserve">000 2 02 49999 04 0000 150
</t>
  </si>
  <si>
    <t>000 2 03 00000 00 0000 000</t>
  </si>
  <si>
    <t>БЕЗВОЗМЕЗДНЫЕ ПОСТУПЛЕНИЯ ОТ ГОСУДАРСТВЕННЫХ (МУНИЦИПАЛЬНЫХ) ОРГАНИЗАЦИЙ</t>
  </si>
  <si>
    <t>000 2 04 00000 00 0000 000</t>
  </si>
  <si>
    <t>БЕЗВОЗМЕЗДНЫЕ ПОСТУПЛЕНИЯ ОТ НЕГОСУДАРСТВЕННЫХ ОРГАНИЗАЦИЙ</t>
  </si>
  <si>
    <t>Транспортный налог</t>
  </si>
  <si>
    <t>на организацию и обеспечение отдыха и оздоровления детей, в том числе в этнической среде в рамках основного мероприятия "Финансовое обеспечение полномочий исполнительного органа государственной власти автономного округа по исполнению публичных обязательств перед физическими лицами", подпрограммы "Ресурсное обеспечение в сфере образования, науки и молодежной политики", государственной программы "Развитие образования"</t>
  </si>
  <si>
    <t>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в рамках основного мероприятия "Обеспечение реализации основных и дополнительных общеобразовательных программ в образовательных организациях, расположенных на территории автономного округа" подпрограммы "Общее образование. Дополнительное образование детей", государственной программы "Развитие образования"</t>
  </si>
  <si>
    <t>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основное мероприятие "Финансовое обеспечение полномочий исполнительного органа государственной власти автономного округа по исполнению публичных обязательств перед физическими лицами", подпрограммы "Ресурсное обеспечение в сфере образования, науки и молодежной политики",  государственной программы "Развитие образования"</t>
  </si>
  <si>
    <t xml:space="preserve"> на развитие сферы культуры в муниципальных образованиях автономного округа в рамках основного мероприятия "Развитие библиотечного дела", подпрограммы "Модернизация и развитие учреждений и организаций культуры", государственной программы "Культурное пространство"</t>
  </si>
  <si>
    <t>на софинансирование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медицинского сопровождения тренировочного процесса, проведения тренировочных сборов и участия в соревнованиях в рамках основного мероприятия "Обеспечение подготовки спортивного резерва и сборных команд Ханты-Мансийского автономного округа – Югры по видам спорта", подпрограммы "Развитие спорта высших достижений и системы подготовки спортивного резерва", государственной программы "Развитие физической культуры и спорта"</t>
  </si>
  <si>
    <t>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в рамках основного мероприятия "Дополнительные гарантии и дополнительные меры социальной поддержки детей-сирот и детей, оставшихся без попечения родителей, лиц из их числа, а также граждан, принявших на воспитание детей, оставшихся без попечения родителей", подпрограммы "Поддержка семьи, материнства и детства", государственной программы "Социальное и демографическое развитие"</t>
  </si>
  <si>
    <t>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также граждан, принявших на воспитание детей, оставшихся без попечения родителей", подпрограммы "Поддержка семьи, материнства и детства", государственной программы "Социальное и демографическое развитие"</t>
  </si>
  <si>
    <t>на осуществление деятельности по опеке и попечительству в рамках основного мероприятия "Дополнительные гарантии и дополнительные меры социальной поддержки детей-сирот и детей, оставшихся без попечения родителей, лиц из их числа, а также граждан, принявших на воспитание детей, оставшихся без попечения родителей", подпрограммы "Поддержка семьи, материнства и детства", государственной программы "Социальное и демографическое развитие"</t>
  </si>
  <si>
    <t>на осуществление отдельных государственных полномочий в сфере трудовых отношений и государственного управления охраной труда в рамках основного мероприятия "Предоставление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 подпрограммы "Улучшение условий и охраны труда в автономном округе", государственной программы "Поддержка занятости населения"</t>
  </si>
  <si>
    <t>на реализацию полномочий в сфере жилищно-коммунального комплекса в рамках основного мероприятия "Предоставление субсидий на реализацию полномочий в сфере жилищно-коммунального комплекса", подпрограммы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 государственной программы "Жилищно-коммунальный комплекс и городская среда"</t>
  </si>
  <si>
    <t>для реализации полномочий в области жилищного строительства в рамках основного мероприятия "Предоставление субсидии органам местного самоуправления муниципальных образований на стимулирование развития жилищного строительства", подпрограммы "Содействие развитию жилищного строительства", государственной программы "Развитие жилищной сферы"</t>
  </si>
  <si>
    <t>на реализацию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 основное мероприятие "Субвенции на реализацию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  подпрограммы "Обеспечение мерами государственной поддержки по улучшению жилищных условий отдельных категорий граждан", государственной программы "Развитие жилищной сферы"</t>
  </si>
  <si>
    <t>на реализацию мероприятий по обеспечению жильем молодых семей в рамках основного мероприятия "Обеспечение жильем молодых семей", подпрограммы "Обеспечение мерами государственной поддержки по улучшению жилищных условий отдельных категорий граждан", государственной программы "Развитие жилищной сферы" (окружной бюджет)</t>
  </si>
  <si>
    <t>на 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 в рамках основного мероприятия  "Развитие архивного дела", подпрограммы "Организационные, экономические механизмы развития культуры, архивного дела и историко-культурного наследия", государственной программы "Культурное пространство"</t>
  </si>
  <si>
    <t>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основное мероприятие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подпрограммы "Профилактика правонарушений", госсударственной программы "Профилактика правонарушения и обеспечение отдельных прав граждан"</t>
  </si>
  <si>
    <t>на создание условий для деятельности народных дружин, в рамках основного мероприятия, "Создание условий для деятельности народных дружин", подпрограммы "Профилактика правонарушений", государственной программы "Профилактика правонарушений и обеспечение отдельных прав граждан"</t>
  </si>
  <si>
    <t>на поддержку малого и среднего предпринимательства, региональный проект "Расширение доступа субъектов малого и среднего предпринимательства к финансовым ресурсам, в том числе к льготному финансированию", подпрограммы "Развитие малого и среднего предпринимательства", государственной программы "Развитие экономического потенциала"</t>
  </si>
  <si>
    <t>на организацию осуществления мероприятий по проведению дезинсекции и дератизации в Ханты-Мансийском автономном округе – Югре, основное мероприятие "Профилактика инфекционных и паразитарных заболеваний, включая иммунопрофилактику",  подпрограммы "Профилактика заболеваний и формирование здорового образа жизни. Развитие первичной медико-санитарной помощи", государственной программы "Современное здравоохрагение"</t>
  </si>
  <si>
    <t>на проведение мероприятий по предупреждению и ликвидации болезней животных, их лечению, защите населения от болезней, общих для человека и животных в рамках основного мероприятия "Проведение ветеринарно-профилактических, диагностических, противоэпизоотических мероприятий, направленных на предупреждение и ликвидацию болезней, общих для человека и животных", подпрограммы "Обеспечение стабильной благополучной эпизоотической обстановки в Ханты-Мансийском автономном округе – Югре и защита населения от болезней, общих для человека и животных", государственной программы "Развитие агропромышленного комплекса"</t>
  </si>
  <si>
    <t>на осуществление полномочий по образованию и организации деятельности комиссий по делам несовершеннолетних и защите их прав, основное мероприятие "Популяризация семейных ценностей и защита интересов детей", подпрограммы "Поддержка семьи, материнства и детства", государственной программы "Социальное и демографическое развитие"</t>
  </si>
  <si>
    <t>на обеспечение функционирования и развития систем видеолнаблюдения в сферре общественного порядка, основного мероприятия "Обеспечение функционирования и развития систем видеонаблюдения в сфере общественного порядка", подпрограммы "Профилактика правонарушения", госсударственной программы "Профилактика правонарушений и обеспечение отдельных прав граждан"</t>
  </si>
  <si>
    <t>для реализации полномочий в области жилищных отношений, основного мероприятия "Предоставление субсидии из бюджета автономного округа бюджетам муниципальных образований автономного округа для реализации полномочий в области жилищных отношений", подпрограммы "Содействие развитию жилищного строительства", государственной програмы "Развитие жилищной сферы"</t>
  </si>
  <si>
    <t>Дотация на поддержку мер по обеспечению сбалансированности бюджетов городских округов и муниципальных районов Ханты-Мансийского автономного округа -Югры</t>
  </si>
  <si>
    <t>на 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 в рамках основного мероприятия "Реализация переданных государственных полномочий по государственной регистрации актов гражданского состояния", подпрограммы "Создание условий для развития государственной гражданской службы Ханты-Мансийского автономного округа – Югры и муниципальной службы в Ханты-Мансийском автономном округе – Югре" государственной программы, "Развитие государственной гражданской службы, муниципальной службы"</t>
  </si>
  <si>
    <t>проведение Всероссийской переписи населения 2020 года, подпрограммы "Совершенствование системы государственного стратегического управления и повышение инвестиционной привлекательности", государственной программы "Развитие экономического потенциала"</t>
  </si>
  <si>
    <t xml:space="preserve">  000 2 02 15002 04 0000 150
</t>
  </si>
  <si>
    <t>на поддержку государственных программ субъектов Российской Федерации и муниципальных программ формирования современной городской среды в рамках основного мероприятия "Федеральный проект "Формирование комфортной городской среды", подпрограммы "Формирование комфортной городской среды", государственной программы "Жилищно-коммунальный комплекс и городская среда"</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</si>
  <si>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в рамках основного мероприятия "Организация летнего отдыха и оздоровления детей и молодежи", Подпрограмма "Общее образование. Дополнительное образование детей", Государственная программа "Развитие образования"</t>
  </si>
  <si>
    <t>000 2 02 25497 04 0000 150</t>
  </si>
  <si>
    <t>000 1 06 04000 02 0000 110</t>
  </si>
  <si>
    <t>000 1 16 11064 01 0000 140</t>
  </si>
  <si>
    <t>000 2 02 35469 04 0000 150</t>
  </si>
  <si>
    <t>000 1 16 07090 04 0000 140</t>
  </si>
  <si>
    <t>000 1 16 10123 01 0041 140</t>
  </si>
  <si>
    <t>000 1 16 01203 01 9000 140</t>
  </si>
  <si>
    <t>000 2 04 04099 04 0000 150</t>
  </si>
  <si>
    <t>Прочие безвозмездные поступления от негосударственных организаций в бюджеты городских округов</t>
  </si>
  <si>
    <t>000 2 07 04050 04 0000 150</t>
  </si>
  <si>
    <t>Поступления от денежных пожертвований, предоставляемых физическими лицами получателям средств бюджетов городских округов</t>
  </si>
  <si>
    <t>000 1 16 10129 01 0000 140</t>
  </si>
  <si>
    <t>000 1 16 01193 01 0005 140</t>
  </si>
  <si>
    <t xml:space="preserve">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</si>
  <si>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
</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</si>
  <si>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</si>
  <si>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</si>
  <si>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</si>
  <si>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</si>
  <si>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000 2 03 04099 04 0000 150</t>
  </si>
  <si>
    <t>Прочие безвозмездные поступления от государственных (муниципальных) организаций в бюджеты городских округов</t>
  </si>
  <si>
    <t>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</si>
  <si>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</si>
  <si>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000 2 02 45303 04 0000 150</t>
  </si>
  <si>
    <t>Иные межбюджетные трансферты за счет средств резервного фонда  Правительства Ханты-Мансийского автономного округа - Югры, связанные с оказанием финансовой помощи на приобретение оборудования центра образования "Точка роста" (МАУ "СОШ-4")</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</si>
  <si>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</si>
  <si>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</si>
  <si>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План на  год</t>
  </si>
  <si>
    <t xml:space="preserve">План на отчетный период </t>
  </si>
  <si>
    <t>Исполнено</t>
  </si>
  <si>
    <t>Исполнено в %</t>
  </si>
  <si>
    <t>Приложение 1</t>
  </si>
  <si>
    <t>к постановлению администрации города Покачи</t>
  </si>
  <si>
    <t>(в рублях)</t>
  </si>
  <si>
    <t>4</t>
  </si>
  <si>
    <t>6</t>
  </si>
  <si>
    <t>000 1 16 01082 01 0037 140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</si>
  <si>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</si>
  <si>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</si>
  <si>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</si>
  <si>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</si>
  <si>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</si>
  <si>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000 1 16 01053 01 0035 140</t>
  </si>
  <si>
    <t>000 1 16 01063 01 0009 140</t>
  </si>
  <si>
    <t>000 1 16 01063 01 0101 140</t>
  </si>
  <si>
    <t>000 1 16 01153 01 0005 140</t>
  </si>
  <si>
    <t>000 1 16 01153 01 0006 140</t>
  </si>
  <si>
    <t>000 1 16 01153 01 9000 140</t>
  </si>
  <si>
    <t>000 1 16 01193 01 0013 140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</si>
  <si>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</si>
  <si>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000 1 16 01193 01 9000 140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</si>
  <si>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</si>
  <si>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000 1 16 01193 01 0030 140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</si>
  <si>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</si>
  <si>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000 1 16 01203 01 0008 140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</si>
  <si>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</si>
  <si>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000 1 16 01203 01 0021 140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</si>
  <si>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</si>
  <si>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000 1 16 02010 02 0000 140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</si>
  <si>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</si>
  <si>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Дотации бюджетам городских округов на поддержку мер по обеспечению сбалансированности бюджетов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</si>
  <si>
    <t>000 2 02 15853 04 0000 150</t>
  </si>
  <si>
    <t>Субсидия на поддержку молого и среднего предпринимательства в рамках предоставления неотложных мер поддержки субъектам малого и среднего предпринимательства, осуществляющих деятельность в отраслях, пострадавших от распостранения новой короновирусной инфекции</t>
  </si>
  <si>
    <t>Иные межбюджетные трансферты на реализацию наказов избирателей депутатам Думы Ханты-Мансийского автономного округа - Югры, связанные с оказанием финансовой помощи на приобретение музыкальных инструментов, сценических костюмов (МАУДО "ДШИ")</t>
  </si>
  <si>
    <t>Иные межбюджетные трансферты на реализацию наказов избирателей депутатам Думы Ханты-Мансийского автономного округа - Югры, связанные с оказанием финансовой помощи на приобретение одежды сцены  (МАУ ДК "Октябрь")</t>
  </si>
  <si>
    <t>Иные межбюджетные трансферты на реализацию наказов избирателей депутатам Думы Ханты-Мансийского автономного округа - Югры, связанные с оказанием финансовой помощи на приобретение компьютерной техники, програмного обеспечения  (МАУДО "Городская библиотека имени А.А. Филатова")</t>
  </si>
  <si>
    <t>Иные межбюджетные трансферты на реализацию наказов избирателей депутатам Думы Ханты-Мансийского автономного округа - Югры, связанные с оказанием финансовой помощи на приобретение форменой одежды, атрибутики (МАУ ДК "Октябрь")</t>
  </si>
  <si>
    <t>Иные межбюджетные трансферты на реализацию наказов избирателей депутатам Думы ХМАО-Югры  оказание финансовой помощи на приобретение книг</t>
  </si>
  <si>
    <t>Иные межбюджетные трансферты на реализацию наказов избирателей депутатам Думы ХМАО-Югры  оказание финансовой помощи на замену светильников</t>
  </si>
  <si>
    <t>Иные межбюджетные трансферты на реализацию наказов избирателей депутатам Думы ХМАО-Югры  оказание финансовой помощи на приобретение мебели</t>
  </si>
  <si>
    <t>Иные межбюджетные трансферты на реализацию наказов избирателей депутатам Думы ХМАО-Югры  оказание финансовой помощи на приобретение спортивного инвентаря</t>
  </si>
  <si>
    <t>Исполнение бюджета города Покачи по доходам за  девять месяцев 2020 года</t>
  </si>
  <si>
    <t>000 1 16 01173 01 0008 140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</si>
  <si>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</si>
  <si>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от 19.11.2020 № 967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</si>
</sst>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10419]#,##0.00"/>
    <numFmt numFmtId="165" formatCode="#,##0.00;[Red]\-#,##0.00;0.00"/>
  </numFmts>
  <fonts count="8" x14ac:knownFonts="1">
    <font>
      <sz val="11"/>
      <color theme="1"/>
      <name val="Calibri"/>
      <family val="2"/>
      <charset val="204"/>
      <scheme val="minor"/>
    </font>
    <font>
      <sz val="10"/>
      <name val="Arial"/>
      <family val="2"/>
      <charset val="204"/>
    </font>
    <font>
      <sz val="10"/>
      <name val="Arial Cyr"/>
      <family val="2"/>
      <charset val="204"/>
    </font>
    <font>
      <sz val="14"/>
      <name val="Times New Roman"/>
      <family val="1"/>
      <charset val="204"/>
    </font>
    <font>
      <i/>
      <sz val="14"/>
      <name val="Times New Roman"/>
      <family val="1"/>
      <charset val="204"/>
    </font>
    <font>
      <strike/>
      <sz val="14"/>
      <name val="Times New Roman"/>
      <family val="1"/>
      <charset val="204"/>
    </font>
    <font>
      <sz val="14"/>
      <color theme="1"/>
      <name val="Times New Roman"/>
      <family val="1"/>
      <charset val="204"/>
    </font>
    <font>
      <sz val="11"/>
      <color theme="1"/>
      <name val="Calibri"/>
      <family val="2"/>
      <charset val="204"/>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8"/>
      </left>
      <right/>
      <top/>
      <bottom/>
      <diagonal/>
    </border>
  </borders>
  <cellStyleXfs count="8">
    <xf numFmtId="164" fontId="0" fillId="0" borderId="0"/>
    <xf numFmtId="164" fontId="1" fillId="0" borderId="0"/>
    <xf numFmtId="164" fontId="2" fillId="0" borderId="0"/>
    <xf numFmtId="164" fontId="1" fillId="0" borderId="0"/>
    <xf numFmtId="164" fontId="1" fillId="0" borderId="0"/>
    <xf numFmtId="164" fontId="1" fillId="0" borderId="0"/>
    <xf numFmtId="164" fontId="7" fillId="0" borderId="0"/>
    <xf numFmtId="164" fontId="1" fillId="0" borderId="0"/>
  </cellStyleXfs>
  <cellXfs count="74">
    <xf numFmtId="164" fontId="0" fillId="0" borderId="0" xfId="0"/>
    <xf numFmtId="164" fontId="3" fillId="0" borderId="1" xfId="1" applyNumberFormat="1" applyFont="1" applyFill="1" applyBorder="1" applyAlignment="1" applyProtection="1">
      <alignment horizontal="center" vertical="center" wrapText="1"/>
      <protection hidden="1"/>
    </xf>
    <xf numFmtId="164" fontId="3" fillId="0" borderId="1" xfId="4" applyNumberFormat="1" applyFont="1" applyFill="1" applyBorder="1" applyAlignment="1" applyProtection="1">
      <alignment horizontal="center" vertical="center" wrapText="1"/>
      <protection locked="0"/>
    </xf>
    <xf numFmtId="49" fontId="3" fillId="0" borderId="1" xfId="4" applyNumberFormat="1" applyFont="1" applyFill="1" applyBorder="1" applyAlignment="1" applyProtection="1">
      <alignment horizontal="center" vertical="center" wrapText="1"/>
      <protection locked="0"/>
    </xf>
    <xf numFmtId="4" fontId="3" fillId="0" borderId="0" xfId="1" applyNumberFormat="1" applyFont="1" applyFill="1"/>
    <xf numFmtId="4" fontId="3" fillId="0" borderId="0" xfId="0" applyNumberFormat="1" applyFont="1" applyFill="1" applyAlignment="1">
      <alignment horizontal="center" vertical="center"/>
    </xf>
    <xf numFmtId="164" fontId="3" fillId="0" borderId="0" xfId="0" applyFont="1" applyFill="1" applyAlignment="1">
      <alignment horizontal="center" vertical="center"/>
    </xf>
    <xf numFmtId="164" fontId="3" fillId="0" borderId="3" xfId="2" applyFont="1" applyFill="1" applyBorder="1" applyAlignment="1">
      <alignment horizontal="left" vertical="center" wrapText="1"/>
    </xf>
    <xf numFmtId="4" fontId="3" fillId="0" borderId="0" xfId="0" applyNumberFormat="1" applyFont="1" applyFill="1" applyAlignment="1">
      <alignment horizontal="center"/>
    </xf>
    <xf numFmtId="164" fontId="3" fillId="0" borderId="0" xfId="0" applyFont="1" applyFill="1" applyAlignment="1">
      <alignment horizontal="center"/>
    </xf>
    <xf numFmtId="164" fontId="3" fillId="0" borderId="3" xfId="2" applyFont="1" applyFill="1" applyBorder="1" applyAlignment="1">
      <alignment horizontal="justify" vertical="center" wrapText="1"/>
    </xf>
    <xf numFmtId="4" fontId="3" fillId="0" borderId="0" xfId="0" applyNumberFormat="1" applyFont="1" applyFill="1" applyAlignment="1">
      <alignment horizontal="center" vertical="top"/>
    </xf>
    <xf numFmtId="164" fontId="3" fillId="0" borderId="0" xfId="0" applyFont="1" applyFill="1" applyAlignment="1">
      <alignment horizontal="center" vertical="top"/>
    </xf>
    <xf numFmtId="164" fontId="3" fillId="0" borderId="3" xfId="2" applyFont="1" applyFill="1" applyBorder="1" applyAlignment="1">
      <alignment horizontal="justify" vertical="top" wrapText="1"/>
    </xf>
    <xf numFmtId="3" fontId="4" fillId="0" borderId="3" xfId="2" applyNumberFormat="1" applyFont="1" applyFill="1" applyBorder="1" applyAlignment="1">
      <alignment horizontal="left" vertical="top" wrapText="1"/>
    </xf>
    <xf numFmtId="164" fontId="3" fillId="0" borderId="3" xfId="2" applyFont="1" applyFill="1" applyBorder="1" applyAlignment="1">
      <alignment horizontal="left" vertical="top"/>
    </xf>
    <xf numFmtId="3" fontId="3" fillId="0" borderId="4" xfId="2" applyNumberFormat="1" applyFont="1" applyFill="1" applyBorder="1" applyAlignment="1">
      <alignment horizontal="justify" vertical="top" wrapText="1"/>
    </xf>
    <xf numFmtId="1" fontId="3" fillId="0" borderId="3" xfId="2" applyNumberFormat="1" applyFont="1" applyFill="1" applyBorder="1" applyAlignment="1">
      <alignment horizontal="justify" vertical="top" wrapText="1"/>
    </xf>
    <xf numFmtId="164" fontId="3" fillId="0" borderId="3" xfId="2" applyFont="1" applyFill="1" applyBorder="1" applyAlignment="1">
      <alignment horizontal="left" vertical="top" wrapText="1"/>
    </xf>
    <xf numFmtId="164" fontId="3" fillId="0" borderId="4" xfId="2" applyFont="1" applyFill="1" applyBorder="1" applyAlignment="1">
      <alignment horizontal="left" vertical="top" wrapText="1"/>
    </xf>
    <xf numFmtId="164" fontId="3" fillId="0" borderId="4" xfId="2" applyNumberFormat="1" applyFont="1" applyFill="1" applyBorder="1" applyAlignment="1">
      <alignment horizontal="left" vertical="top" wrapText="1"/>
    </xf>
    <xf numFmtId="4" fontId="5" fillId="0" borderId="0" xfId="0" applyNumberFormat="1" applyFont="1" applyFill="1" applyAlignment="1">
      <alignment horizontal="center"/>
    </xf>
    <xf numFmtId="164" fontId="5" fillId="0" borderId="0" xfId="0" applyFont="1" applyFill="1" applyAlignment="1">
      <alignment horizontal="center"/>
    </xf>
    <xf numFmtId="164" fontId="4" fillId="0" borderId="3" xfId="2" applyFont="1" applyFill="1" applyBorder="1" applyAlignment="1">
      <alignment horizontal="left" vertical="top"/>
    </xf>
    <xf numFmtId="3" fontId="3" fillId="0" borderId="3" xfId="2" applyNumberFormat="1" applyFont="1" applyFill="1" applyBorder="1" applyAlignment="1">
      <alignment horizontal="justify" vertical="top" wrapText="1"/>
    </xf>
    <xf numFmtId="3" fontId="3" fillId="0" borderId="3" xfId="2" applyNumberFormat="1" applyFont="1" applyFill="1" applyBorder="1" applyAlignment="1">
      <alignment horizontal="left" vertical="top" wrapText="1"/>
    </xf>
    <xf numFmtId="164" fontId="3" fillId="0" borderId="0" xfId="0" applyFont="1" applyFill="1" applyAlignment="1">
      <alignment horizontal="left" vertical="center"/>
    </xf>
    <xf numFmtId="4" fontId="3" fillId="0" borderId="0" xfId="0" applyNumberFormat="1" applyFont="1" applyFill="1" applyAlignment="1">
      <alignment horizontal="left" vertical="center"/>
    </xf>
    <xf numFmtId="164" fontId="3" fillId="0" borderId="0" xfId="1" applyNumberFormat="1" applyFont="1" applyFill="1"/>
    <xf numFmtId="4" fontId="3" fillId="0" borderId="0" xfId="0" applyNumberFormat="1" applyFont="1" applyFill="1" applyAlignment="1">
      <alignment horizontal="right" vertical="center"/>
    </xf>
    <xf numFmtId="164" fontId="3" fillId="0" borderId="0" xfId="0" applyNumberFormat="1" applyFont="1" applyFill="1" applyAlignment="1">
      <alignment horizontal="right" vertical="center"/>
    </xf>
    <xf numFmtId="164" fontId="3" fillId="0" borderId="0" xfId="0" applyNumberFormat="1" applyFont="1" applyFill="1" applyAlignment="1">
      <alignment vertical="center"/>
    </xf>
    <xf numFmtId="164" fontId="3" fillId="0" borderId="0" xfId="1" applyNumberFormat="1" applyFont="1" applyFill="1" applyAlignment="1">
      <alignment vertical="center"/>
    </xf>
    <xf numFmtId="164" fontId="3" fillId="0" borderId="0" xfId="0" applyNumberFormat="1" applyFont="1" applyFill="1" applyAlignment="1">
      <alignment horizontal="center" vertical="center"/>
    </xf>
    <xf numFmtId="164" fontId="3" fillId="0" borderId="0" xfId="1" applyNumberFormat="1" applyFont="1" applyFill="1" applyBorder="1" applyAlignment="1" applyProtection="1">
      <alignment horizontal="right" vertical="center"/>
      <protection hidden="1"/>
    </xf>
    <xf numFmtId="164" fontId="3" fillId="0" borderId="0" xfId="1" applyNumberFormat="1" applyFont="1" applyFill="1" applyAlignment="1" applyProtection="1">
      <alignment horizontal="right" vertical="center"/>
      <protection hidden="1"/>
    </xf>
    <xf numFmtId="3" fontId="3" fillId="0" borderId="1" xfId="1" applyNumberFormat="1" applyFont="1" applyFill="1" applyBorder="1" applyAlignment="1" applyProtection="1">
      <alignment horizontal="center" vertical="center" wrapText="1"/>
      <protection hidden="1"/>
    </xf>
    <xf numFmtId="3" fontId="3" fillId="0" borderId="1" xfId="4" applyNumberFormat="1" applyFont="1" applyFill="1" applyBorder="1" applyAlignment="1" applyProtection="1">
      <alignment horizontal="center" vertical="center" wrapText="1"/>
      <protection locked="0"/>
    </xf>
    <xf numFmtId="3" fontId="3" fillId="0" borderId="0" xfId="0" applyNumberFormat="1" applyFont="1" applyFill="1" applyAlignment="1">
      <alignment horizontal="center" vertical="center"/>
    </xf>
    <xf numFmtId="4" fontId="3" fillId="0" borderId="1" xfId="2" applyNumberFormat="1" applyFont="1" applyFill="1" applyBorder="1" applyAlignment="1" applyProtection="1">
      <alignment horizontal="right" vertical="center"/>
      <protection locked="0"/>
    </xf>
    <xf numFmtId="4" fontId="3" fillId="0" borderId="3" xfId="2" applyNumberFormat="1" applyFont="1" applyFill="1" applyBorder="1" applyAlignment="1">
      <alignment vertical="center" wrapText="1"/>
    </xf>
    <xf numFmtId="4" fontId="4" fillId="0" borderId="3" xfId="2" applyNumberFormat="1" applyFont="1" applyFill="1" applyBorder="1" applyAlignment="1">
      <alignment vertical="center" wrapText="1"/>
    </xf>
    <xf numFmtId="4" fontId="3" fillId="0" borderId="3" xfId="2" applyNumberFormat="1" applyFont="1" applyFill="1" applyBorder="1" applyAlignment="1">
      <alignment vertical="center"/>
    </xf>
    <xf numFmtId="4" fontId="3" fillId="0" borderId="4" xfId="2" applyNumberFormat="1" applyFont="1" applyFill="1" applyBorder="1" applyAlignment="1">
      <alignment vertical="center" wrapText="1"/>
    </xf>
    <xf numFmtId="4" fontId="4" fillId="0" borderId="3" xfId="2" applyNumberFormat="1" applyFont="1" applyFill="1" applyBorder="1" applyAlignment="1">
      <alignment vertical="center"/>
    </xf>
    <xf numFmtId="4" fontId="3" fillId="0" borderId="2" xfId="2" applyNumberFormat="1" applyFont="1" applyFill="1" applyBorder="1" applyAlignment="1">
      <alignment vertical="center" wrapText="1"/>
    </xf>
    <xf numFmtId="3" fontId="3" fillId="0" borderId="1" xfId="2" applyNumberFormat="1" applyFont="1" applyFill="1" applyBorder="1" applyAlignment="1">
      <alignment horizontal="left" vertical="center" wrapText="1"/>
    </xf>
    <xf numFmtId="164" fontId="3" fillId="0" borderId="1" xfId="5" applyNumberFormat="1" applyFont="1" applyFill="1" applyBorder="1" applyAlignment="1" applyProtection="1">
      <alignment horizontal="left" wrapText="1"/>
      <protection hidden="1"/>
    </xf>
    <xf numFmtId="164" fontId="3" fillId="0" borderId="3" xfId="5" applyNumberFormat="1" applyFont="1" applyFill="1" applyBorder="1" applyAlignment="1" applyProtection="1">
      <alignment horizontal="left" wrapText="1"/>
      <protection hidden="1"/>
    </xf>
    <xf numFmtId="164" fontId="3" fillId="0" borderId="1" xfId="3" applyNumberFormat="1" applyFont="1" applyFill="1" applyBorder="1" applyAlignment="1" applyProtection="1">
      <alignment horizontal="center"/>
      <protection hidden="1"/>
    </xf>
    <xf numFmtId="164" fontId="3" fillId="0" borderId="1" xfId="3" applyNumberFormat="1" applyFont="1" applyFill="1" applyBorder="1" applyAlignment="1" applyProtection="1">
      <alignment horizontal="left" wrapText="1"/>
      <protection hidden="1"/>
    </xf>
    <xf numFmtId="165" fontId="3" fillId="0" borderId="1" xfId="3" applyNumberFormat="1" applyFont="1" applyFill="1" applyBorder="1" applyAlignment="1" applyProtection="1">
      <protection hidden="1"/>
    </xf>
    <xf numFmtId="164" fontId="3" fillId="0" borderId="1" xfId="2" applyFont="1" applyFill="1" applyBorder="1" applyAlignment="1">
      <alignment horizontal="center"/>
    </xf>
    <xf numFmtId="164" fontId="3" fillId="0" borderId="1" xfId="7" applyNumberFormat="1" applyFont="1" applyFill="1" applyBorder="1" applyAlignment="1" applyProtection="1">
      <alignment horizontal="left" wrapText="1"/>
      <protection hidden="1"/>
    </xf>
    <xf numFmtId="164" fontId="3" fillId="0" borderId="0" xfId="1" applyNumberFormat="1" applyFont="1" applyFill="1" applyAlignment="1" applyProtection="1">
      <alignment horizontal="center" wrapText="1"/>
      <protection hidden="1"/>
    </xf>
    <xf numFmtId="164" fontId="3" fillId="0" borderId="1" xfId="2" applyNumberFormat="1" applyFont="1" applyFill="1" applyBorder="1" applyAlignment="1">
      <alignment horizontal="center" wrapText="1"/>
    </xf>
    <xf numFmtId="3" fontId="3" fillId="0" borderId="1" xfId="2" applyNumberFormat="1" applyFont="1" applyFill="1" applyBorder="1" applyAlignment="1">
      <alignment horizontal="center" wrapText="1"/>
    </xf>
    <xf numFmtId="3" fontId="3" fillId="0" borderId="5" xfId="2" applyNumberFormat="1" applyFont="1" applyFill="1" applyBorder="1" applyAlignment="1">
      <alignment horizontal="center" wrapText="1"/>
    </xf>
    <xf numFmtId="164" fontId="3" fillId="0" borderId="0" xfId="0" applyNumberFormat="1" applyFont="1" applyFill="1" applyAlignment="1">
      <alignment horizontal="center"/>
    </xf>
    <xf numFmtId="164" fontId="3" fillId="0" borderId="0" xfId="1" applyNumberFormat="1" applyFont="1" applyFill="1" applyBorder="1" applyAlignment="1" applyProtection="1">
      <alignment horizontal="center"/>
      <protection hidden="1"/>
    </xf>
    <xf numFmtId="164" fontId="3" fillId="0" borderId="1" xfId="2" applyFont="1" applyFill="1" applyBorder="1" applyAlignment="1">
      <alignment horizontal="center" wrapText="1"/>
    </xf>
    <xf numFmtId="49" fontId="3" fillId="0" borderId="1" xfId="2" applyNumberFormat="1" applyFont="1" applyFill="1" applyBorder="1" applyAlignment="1">
      <alignment horizontal="center"/>
    </xf>
    <xf numFmtId="164" fontId="3" fillId="0" borderId="1" xfId="5" applyNumberFormat="1" applyFont="1" applyFill="1" applyBorder="1" applyAlignment="1" applyProtection="1">
      <alignment horizontal="center"/>
      <protection hidden="1"/>
    </xf>
    <xf numFmtId="164" fontId="3" fillId="0" borderId="1" xfId="7" applyNumberFormat="1" applyFont="1" applyFill="1" applyBorder="1" applyAlignment="1" applyProtection="1">
      <alignment horizontal="center"/>
      <protection hidden="1"/>
    </xf>
    <xf numFmtId="3" fontId="3" fillId="0" borderId="3" xfId="2" applyNumberFormat="1" applyFont="1" applyFill="1" applyBorder="1" applyAlignment="1">
      <alignment horizontal="center" wrapText="1"/>
    </xf>
    <xf numFmtId="164" fontId="3" fillId="0" borderId="3" xfId="0" applyFont="1" applyFill="1" applyBorder="1" applyAlignment="1">
      <alignment horizontal="center" wrapText="1"/>
    </xf>
    <xf numFmtId="164" fontId="3" fillId="0" borderId="3" xfId="0" applyFont="1" applyFill="1" applyBorder="1" applyAlignment="1">
      <alignment horizontal="center"/>
    </xf>
    <xf numFmtId="164" fontId="3" fillId="0" borderId="3" xfId="2" applyFont="1" applyFill="1" applyBorder="1" applyAlignment="1">
      <alignment horizontal="center"/>
    </xf>
    <xf numFmtId="164" fontId="3" fillId="0" borderId="3" xfId="2" applyFont="1" applyFill="1" applyBorder="1" applyAlignment="1">
      <alignment horizontal="center" wrapText="1"/>
    </xf>
    <xf numFmtId="164" fontId="3" fillId="0" borderId="0" xfId="2" applyFont="1" applyFill="1" applyBorder="1" applyAlignment="1">
      <alignment horizontal="center"/>
    </xf>
    <xf numFmtId="165" fontId="3" fillId="0" borderId="1" xfId="3" applyNumberFormat="1" applyFont="1" applyFill="1" applyBorder="1" applyAlignment="1" applyProtection="1">
      <alignment vertical="center"/>
      <protection hidden="1"/>
    </xf>
    <xf numFmtId="164" fontId="3" fillId="0" borderId="0" xfId="0" applyNumberFormat="1" applyFont="1" applyFill="1" applyAlignment="1">
      <alignment horizontal="right" vertical="center"/>
    </xf>
    <xf numFmtId="164" fontId="3" fillId="0" borderId="0" xfId="1" applyNumberFormat="1" applyFont="1" applyFill="1" applyAlignment="1" applyProtection="1">
      <alignment horizontal="center" vertical="center" wrapText="1"/>
      <protection hidden="1"/>
    </xf>
    <xf numFmtId="164" fontId="6" fillId="0" borderId="0" xfId="0" applyNumberFormat="1" applyFont="1" applyFill="1" applyAlignment="1">
      <alignment wrapText="1"/>
    </xf>
  </cellXfs>
  <cellStyles count="8">
    <cellStyle name="Обычный" xfId="0" builtinId="0"/>
    <cellStyle name="Обычный 2" xfId="3"/>
    <cellStyle name="Обычный 2 2" xfId="5"/>
    <cellStyle name="Обычный 2 3" xfId="7"/>
    <cellStyle name="Обычный 3" xfId="6"/>
    <cellStyle name="Обычный_Tmp2" xfId="1"/>
    <cellStyle name="Обычный_Tmp7" xfId="4"/>
    <cellStyle name="Обычный_Январь" xfId="2"/>
  </cellStyles>
  <dxfs count="0"/>
  <tableStyles count="0" defaultTableStyle="TableStyleMedium9" defaultPivotStyle="PivotStyleLight16"/>
  <colors>
    <mruColors>
      <color rgb="FFFF0066"/>
      <color rgb="FFFFCCFF"/>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6"/>
  <sheetViews>
    <sheetView tabSelected="1" topLeftCell="A4" zoomScaleNormal="100" zoomScaleSheetLayoutView="100" workbookViewId="0">
      <selection activeCell="F3" sqref="F3"/>
    </sheetView>
  </sheetViews>
  <sheetFormatPr defaultColWidth="18.5546875" defaultRowHeight="18" x14ac:dyDescent="0.35"/>
  <cols>
    <col min="1" max="1" width="35.6640625" style="9" bestFit="1" customWidth="1"/>
    <col min="2" max="2" width="81.5546875" style="26" customWidth="1"/>
    <col min="3" max="5" width="20.6640625" style="27" customWidth="1"/>
    <col min="6" max="8" width="18.5546875" style="8"/>
    <col min="9" max="16384" width="18.5546875" style="9"/>
  </cols>
  <sheetData>
    <row r="1" spans="1:8" s="28" customFormat="1" x14ac:dyDescent="0.35">
      <c r="A1" s="58"/>
      <c r="B1" s="30"/>
      <c r="F1" s="29" t="s">
        <v>173</v>
      </c>
    </row>
    <row r="2" spans="1:8" s="28" customFormat="1" x14ac:dyDescent="0.35">
      <c r="A2" s="71"/>
      <c r="B2" s="71"/>
      <c r="F2" s="29" t="s">
        <v>174</v>
      </c>
    </row>
    <row r="3" spans="1:8" s="28" customFormat="1" x14ac:dyDescent="0.35">
      <c r="A3" s="54"/>
      <c r="B3" s="30"/>
      <c r="C3" s="31"/>
      <c r="F3" s="29" t="s">
        <v>216</v>
      </c>
    </row>
    <row r="4" spans="1:8" s="28" customFormat="1" x14ac:dyDescent="0.35">
      <c r="A4" s="54"/>
      <c r="B4" s="32"/>
      <c r="C4" s="33"/>
      <c r="F4" s="32"/>
    </row>
    <row r="5" spans="1:8" s="28" customFormat="1" x14ac:dyDescent="0.35">
      <c r="A5" s="72" t="s">
        <v>213</v>
      </c>
      <c r="B5" s="72"/>
      <c r="C5" s="73"/>
      <c r="D5" s="73"/>
      <c r="E5" s="73"/>
      <c r="F5" s="73"/>
    </row>
    <row r="6" spans="1:8" s="28" customFormat="1" x14ac:dyDescent="0.35">
      <c r="A6" s="59"/>
      <c r="B6" s="34"/>
      <c r="C6" s="35"/>
      <c r="D6" s="4"/>
      <c r="F6" s="35" t="s">
        <v>175</v>
      </c>
    </row>
    <row r="7" spans="1:8" s="33" customFormat="1" ht="57.75" customHeight="1" x14ac:dyDescent="0.35">
      <c r="A7" s="55" t="s">
        <v>0</v>
      </c>
      <c r="B7" s="1" t="s">
        <v>71</v>
      </c>
      <c r="C7" s="2" t="s">
        <v>169</v>
      </c>
      <c r="D7" s="3" t="s">
        <v>170</v>
      </c>
      <c r="E7" s="2" t="s">
        <v>171</v>
      </c>
      <c r="F7" s="3" t="s">
        <v>172</v>
      </c>
    </row>
    <row r="8" spans="1:8" s="38" customFormat="1" x14ac:dyDescent="0.35">
      <c r="A8" s="56">
        <v>1</v>
      </c>
      <c r="B8" s="36">
        <v>2</v>
      </c>
      <c r="C8" s="37">
        <v>3</v>
      </c>
      <c r="D8" s="37" t="s">
        <v>176</v>
      </c>
      <c r="E8" s="37">
        <v>5</v>
      </c>
      <c r="F8" s="37" t="s">
        <v>177</v>
      </c>
    </row>
    <row r="9" spans="1:8" x14ac:dyDescent="0.35">
      <c r="A9" s="52" t="s">
        <v>1</v>
      </c>
      <c r="B9" s="7" t="s">
        <v>72</v>
      </c>
      <c r="C9" s="40">
        <f>C10+C12+C14+C18+C22+C25+C26+C29+C31+C33+C37+C39+C60</f>
        <v>720394743.15999997</v>
      </c>
      <c r="D9" s="40">
        <f>D10+D12+D14+D18+D22+D25+D26+D29+D31+D33+D37+D39+D60</f>
        <v>585720737.70000005</v>
      </c>
      <c r="E9" s="40">
        <f>E10+E12+E14+E18+E22+E25+E26+E29+E31+E33+E37+E39+E60</f>
        <v>506145558.95999992</v>
      </c>
      <c r="F9" s="39">
        <f>ROUND(E9/D9*100,2)</f>
        <v>86.41</v>
      </c>
    </row>
    <row r="10" spans="1:8" x14ac:dyDescent="0.35">
      <c r="A10" s="52" t="s">
        <v>2</v>
      </c>
      <c r="B10" s="7" t="s">
        <v>3</v>
      </c>
      <c r="C10" s="40">
        <f>C11</f>
        <v>619567293.65999997</v>
      </c>
      <c r="D10" s="40">
        <f>D11</f>
        <v>523736664.30000001</v>
      </c>
      <c r="E10" s="40">
        <f>E11</f>
        <v>443736664.30000001</v>
      </c>
      <c r="F10" s="39">
        <f t="shared" ref="F10:F75" si="0">ROUND(E10/D10*100,2)</f>
        <v>84.73</v>
      </c>
    </row>
    <row r="11" spans="1:8" x14ac:dyDescent="0.35">
      <c r="A11" s="60" t="s">
        <v>4</v>
      </c>
      <c r="B11" s="7" t="s">
        <v>5</v>
      </c>
      <c r="C11" s="40">
        <v>619567293.65999997</v>
      </c>
      <c r="D11" s="40">
        <v>523736664.30000001</v>
      </c>
      <c r="E11" s="40">
        <v>443736664.30000001</v>
      </c>
      <c r="F11" s="39">
        <f t="shared" si="0"/>
        <v>84.73</v>
      </c>
    </row>
    <row r="12" spans="1:8" ht="36" x14ac:dyDescent="0.35">
      <c r="A12" s="60" t="s">
        <v>39</v>
      </c>
      <c r="B12" s="7" t="s">
        <v>40</v>
      </c>
      <c r="C12" s="40">
        <f>C13</f>
        <v>6290000</v>
      </c>
      <c r="D12" s="40">
        <f>D13</f>
        <v>3813324.88</v>
      </c>
      <c r="E12" s="40">
        <f>E13</f>
        <v>3813324.88</v>
      </c>
      <c r="F12" s="39">
        <f t="shared" si="0"/>
        <v>100</v>
      </c>
    </row>
    <row r="13" spans="1:8" ht="36" x14ac:dyDescent="0.35">
      <c r="A13" s="52" t="s">
        <v>42</v>
      </c>
      <c r="B13" s="10" t="s">
        <v>43</v>
      </c>
      <c r="C13" s="40">
        <v>6290000</v>
      </c>
      <c r="D13" s="40">
        <v>3813324.88</v>
      </c>
      <c r="E13" s="40">
        <v>3813324.88</v>
      </c>
      <c r="F13" s="39">
        <f t="shared" si="0"/>
        <v>100</v>
      </c>
    </row>
    <row r="14" spans="1:8" s="6" customFormat="1" x14ac:dyDescent="0.35">
      <c r="A14" s="60" t="s">
        <v>6</v>
      </c>
      <c r="B14" s="7" t="s">
        <v>7</v>
      </c>
      <c r="C14" s="40">
        <f>SUM(C15:C17)</f>
        <v>38065783.909999996</v>
      </c>
      <c r="D14" s="40">
        <f>SUM(D15:D17)</f>
        <v>25290326.399999999</v>
      </c>
      <c r="E14" s="40">
        <f>SUM(E15:E17)</f>
        <v>25290326.399999999</v>
      </c>
      <c r="F14" s="39">
        <f t="shared" si="0"/>
        <v>100</v>
      </c>
      <c r="G14" s="5"/>
      <c r="H14" s="5"/>
    </row>
    <row r="15" spans="1:8" ht="36" x14ac:dyDescent="0.35">
      <c r="A15" s="60" t="s">
        <v>56</v>
      </c>
      <c r="B15" s="10" t="s">
        <v>44</v>
      </c>
      <c r="C15" s="40">
        <v>31506783.91</v>
      </c>
      <c r="D15" s="40">
        <v>21973084.579999998</v>
      </c>
      <c r="E15" s="40">
        <v>21973084.579999998</v>
      </c>
      <c r="F15" s="39">
        <f t="shared" si="0"/>
        <v>100</v>
      </c>
    </row>
    <row r="16" spans="1:8" x14ac:dyDescent="0.35">
      <c r="A16" s="60" t="s">
        <v>8</v>
      </c>
      <c r="B16" s="10" t="s">
        <v>9</v>
      </c>
      <c r="C16" s="40">
        <v>4623000</v>
      </c>
      <c r="D16" s="40">
        <v>2478225.52</v>
      </c>
      <c r="E16" s="40">
        <v>2478225.52</v>
      </c>
      <c r="F16" s="39">
        <f t="shared" si="0"/>
        <v>100</v>
      </c>
    </row>
    <row r="17" spans="1:8" ht="36" x14ac:dyDescent="0.35">
      <c r="A17" s="60" t="s">
        <v>52</v>
      </c>
      <c r="B17" s="10" t="s">
        <v>41</v>
      </c>
      <c r="C17" s="40">
        <v>1936000</v>
      </c>
      <c r="D17" s="40">
        <v>839016.3</v>
      </c>
      <c r="E17" s="40">
        <v>839016.3</v>
      </c>
      <c r="F17" s="39">
        <f t="shared" si="0"/>
        <v>100</v>
      </c>
    </row>
    <row r="18" spans="1:8" s="6" customFormat="1" x14ac:dyDescent="0.35">
      <c r="A18" s="60" t="s">
        <v>10</v>
      </c>
      <c r="B18" s="7" t="s">
        <v>11</v>
      </c>
      <c r="C18" s="40">
        <f>SUM(C19:C21)</f>
        <v>23120200</v>
      </c>
      <c r="D18" s="40">
        <f>SUM(D19:D21)</f>
        <v>8994469.7699999996</v>
      </c>
      <c r="E18" s="40">
        <f>SUM(E19:E21)</f>
        <v>8994469.7699999996</v>
      </c>
      <c r="F18" s="39">
        <f t="shared" si="0"/>
        <v>100</v>
      </c>
      <c r="G18" s="5"/>
      <c r="H18" s="5"/>
    </row>
    <row r="19" spans="1:8" s="6" customFormat="1" x14ac:dyDescent="0.35">
      <c r="A19" s="52" t="s">
        <v>57</v>
      </c>
      <c r="B19" s="10" t="s">
        <v>45</v>
      </c>
      <c r="C19" s="40">
        <v>9180200</v>
      </c>
      <c r="D19" s="40">
        <v>1435554.3</v>
      </c>
      <c r="E19" s="40">
        <v>1435554.3</v>
      </c>
      <c r="F19" s="39">
        <f t="shared" si="0"/>
        <v>100</v>
      </c>
      <c r="G19" s="5"/>
      <c r="H19" s="5"/>
    </row>
    <row r="20" spans="1:8" s="6" customFormat="1" x14ac:dyDescent="0.35">
      <c r="A20" s="52" t="s">
        <v>143</v>
      </c>
      <c r="B20" s="10" t="s">
        <v>113</v>
      </c>
      <c r="C20" s="40">
        <v>6240000</v>
      </c>
      <c r="D20" s="40">
        <v>2574221.71</v>
      </c>
      <c r="E20" s="40">
        <v>2574221.71</v>
      </c>
      <c r="F20" s="39">
        <f t="shared" si="0"/>
        <v>100</v>
      </c>
      <c r="G20" s="5"/>
      <c r="H20" s="5"/>
    </row>
    <row r="21" spans="1:8" s="6" customFormat="1" x14ac:dyDescent="0.35">
      <c r="A21" s="52" t="s">
        <v>58</v>
      </c>
      <c r="B21" s="10" t="s">
        <v>12</v>
      </c>
      <c r="C21" s="40">
        <v>7700000</v>
      </c>
      <c r="D21" s="40">
        <v>4984693.76</v>
      </c>
      <c r="E21" s="40">
        <v>4984693.76</v>
      </c>
      <c r="F21" s="39">
        <f t="shared" si="0"/>
        <v>100</v>
      </c>
      <c r="G21" s="5"/>
      <c r="H21" s="5"/>
    </row>
    <row r="22" spans="1:8" s="6" customFormat="1" x14ac:dyDescent="0.35">
      <c r="A22" s="60" t="s">
        <v>13</v>
      </c>
      <c r="B22" s="7" t="s">
        <v>73</v>
      </c>
      <c r="C22" s="40">
        <f>SUM(C23:C24)</f>
        <v>1650000</v>
      </c>
      <c r="D22" s="40">
        <f>SUM(D23:D24)</f>
        <v>1257654.22</v>
      </c>
      <c r="E22" s="40">
        <f>SUM(E23:E24)</f>
        <v>1257654.22</v>
      </c>
      <c r="F22" s="39">
        <f t="shared" si="0"/>
        <v>100</v>
      </c>
      <c r="G22" s="5"/>
      <c r="H22" s="5"/>
    </row>
    <row r="23" spans="1:8" s="6" customFormat="1" ht="36" x14ac:dyDescent="0.35">
      <c r="A23" s="60" t="s">
        <v>14</v>
      </c>
      <c r="B23" s="10" t="s">
        <v>64</v>
      </c>
      <c r="C23" s="40">
        <v>1290000</v>
      </c>
      <c r="D23" s="40">
        <v>1087854.22</v>
      </c>
      <c r="E23" s="40">
        <v>1087854.22</v>
      </c>
      <c r="F23" s="39">
        <f t="shared" si="0"/>
        <v>100</v>
      </c>
      <c r="G23" s="5"/>
      <c r="H23" s="5"/>
    </row>
    <row r="24" spans="1:8" s="6" customFormat="1" ht="36" x14ac:dyDescent="0.35">
      <c r="A24" s="60" t="s">
        <v>15</v>
      </c>
      <c r="B24" s="10" t="s">
        <v>65</v>
      </c>
      <c r="C24" s="40">
        <v>360000</v>
      </c>
      <c r="D24" s="40">
        <v>169800</v>
      </c>
      <c r="E24" s="40">
        <v>169800</v>
      </c>
      <c r="F24" s="39">
        <f t="shared" si="0"/>
        <v>100</v>
      </c>
      <c r="G24" s="5"/>
      <c r="H24" s="5"/>
    </row>
    <row r="25" spans="1:8" ht="36" x14ac:dyDescent="0.35">
      <c r="A25" s="52" t="s">
        <v>53</v>
      </c>
      <c r="B25" s="7" t="s">
        <v>16</v>
      </c>
      <c r="C25" s="40">
        <v>0</v>
      </c>
      <c r="D25" s="40">
        <v>0</v>
      </c>
      <c r="E25" s="40">
        <v>0</v>
      </c>
      <c r="F25" s="39"/>
    </row>
    <row r="26" spans="1:8" ht="36" x14ac:dyDescent="0.35">
      <c r="A26" s="52" t="s">
        <v>17</v>
      </c>
      <c r="B26" s="7" t="s">
        <v>18</v>
      </c>
      <c r="C26" s="40">
        <f>SUM(C27:C28)</f>
        <v>26513700</v>
      </c>
      <c r="D26" s="40">
        <f>SUM(D27:D28)</f>
        <v>18359274.900000002</v>
      </c>
      <c r="E26" s="40">
        <f>SUM(E27:E28)</f>
        <v>18359274.900000002</v>
      </c>
      <c r="F26" s="39">
        <f t="shared" si="0"/>
        <v>100</v>
      </c>
    </row>
    <row r="27" spans="1:8" ht="90" x14ac:dyDescent="0.35">
      <c r="A27" s="52" t="s">
        <v>59</v>
      </c>
      <c r="B27" s="10" t="s">
        <v>38</v>
      </c>
      <c r="C27" s="40">
        <v>24613700</v>
      </c>
      <c r="D27" s="40">
        <v>16608539.210000001</v>
      </c>
      <c r="E27" s="40">
        <v>16608539.210000001</v>
      </c>
      <c r="F27" s="39">
        <f t="shared" si="0"/>
        <v>100</v>
      </c>
    </row>
    <row r="28" spans="1:8" ht="90" x14ac:dyDescent="0.35">
      <c r="A28" s="52" t="s">
        <v>60</v>
      </c>
      <c r="B28" s="10" t="s">
        <v>66</v>
      </c>
      <c r="C28" s="40">
        <v>1900000</v>
      </c>
      <c r="D28" s="40">
        <v>1750735.69</v>
      </c>
      <c r="E28" s="40">
        <v>1750735.69</v>
      </c>
      <c r="F28" s="39">
        <f t="shared" si="0"/>
        <v>100</v>
      </c>
    </row>
    <row r="29" spans="1:8" x14ac:dyDescent="0.35">
      <c r="A29" s="52" t="s">
        <v>19</v>
      </c>
      <c r="B29" s="7" t="s">
        <v>20</v>
      </c>
      <c r="C29" s="40">
        <f>C30</f>
        <v>674000</v>
      </c>
      <c r="D29" s="40">
        <f>D30</f>
        <v>238691.71</v>
      </c>
      <c r="E29" s="40">
        <f>E30</f>
        <v>238691.71</v>
      </c>
      <c r="F29" s="39">
        <f t="shared" si="0"/>
        <v>100</v>
      </c>
    </row>
    <row r="30" spans="1:8" x14ac:dyDescent="0.35">
      <c r="A30" s="52" t="s">
        <v>21</v>
      </c>
      <c r="B30" s="7" t="s">
        <v>22</v>
      </c>
      <c r="C30" s="40">
        <v>674000</v>
      </c>
      <c r="D30" s="40">
        <v>238691.71</v>
      </c>
      <c r="E30" s="40">
        <v>238691.71</v>
      </c>
      <c r="F30" s="39">
        <f t="shared" si="0"/>
        <v>100</v>
      </c>
    </row>
    <row r="31" spans="1:8" ht="36" x14ac:dyDescent="0.35">
      <c r="A31" s="52" t="s">
        <v>23</v>
      </c>
      <c r="B31" s="7" t="s">
        <v>46</v>
      </c>
      <c r="C31" s="40">
        <f>C32</f>
        <v>1642850.5</v>
      </c>
      <c r="D31" s="40">
        <f>D32</f>
        <v>1642850.5</v>
      </c>
      <c r="E31" s="40">
        <f>E32</f>
        <v>1657858.68</v>
      </c>
      <c r="F31" s="39">
        <f t="shared" si="0"/>
        <v>100.91</v>
      </c>
    </row>
    <row r="32" spans="1:8" x14ac:dyDescent="0.35">
      <c r="A32" s="52" t="s">
        <v>61</v>
      </c>
      <c r="B32" s="10" t="s">
        <v>74</v>
      </c>
      <c r="C32" s="40">
        <v>1642850.5</v>
      </c>
      <c r="D32" s="40">
        <v>1642850.5</v>
      </c>
      <c r="E32" s="40">
        <v>1657858.68</v>
      </c>
      <c r="F32" s="39">
        <f t="shared" si="0"/>
        <v>100.91</v>
      </c>
    </row>
    <row r="33" spans="1:8" ht="36" x14ac:dyDescent="0.35">
      <c r="A33" s="52" t="s">
        <v>24</v>
      </c>
      <c r="B33" s="7" t="s">
        <v>25</v>
      </c>
      <c r="C33" s="40">
        <f>SUM(C34:C36)</f>
        <v>2066300</v>
      </c>
      <c r="D33" s="40">
        <f t="shared" ref="D33:E33" si="1">SUM(D34:D36)</f>
        <v>1606664.3599999999</v>
      </c>
      <c r="E33" s="40">
        <f t="shared" si="1"/>
        <v>1837067.5699999998</v>
      </c>
      <c r="F33" s="39">
        <f t="shared" si="0"/>
        <v>114.34</v>
      </c>
    </row>
    <row r="34" spans="1:8" s="12" customFormat="1" x14ac:dyDescent="0.35">
      <c r="A34" s="52" t="s">
        <v>26</v>
      </c>
      <c r="B34" s="10" t="s">
        <v>27</v>
      </c>
      <c r="C34" s="40">
        <v>150900</v>
      </c>
      <c r="D34" s="40">
        <v>58575</v>
      </c>
      <c r="E34" s="40">
        <v>58575</v>
      </c>
      <c r="F34" s="39">
        <f t="shared" si="0"/>
        <v>100</v>
      </c>
      <c r="G34" s="11"/>
      <c r="H34" s="11"/>
    </row>
    <row r="35" spans="1:8" ht="90" x14ac:dyDescent="0.35">
      <c r="A35" s="52" t="s">
        <v>76</v>
      </c>
      <c r="B35" s="10" t="s">
        <v>67</v>
      </c>
      <c r="C35" s="40">
        <v>1375400</v>
      </c>
      <c r="D35" s="40">
        <v>1008089.36</v>
      </c>
      <c r="E35" s="40">
        <v>1008089.36</v>
      </c>
      <c r="F35" s="39">
        <f t="shared" si="0"/>
        <v>100</v>
      </c>
    </row>
    <row r="36" spans="1:8" ht="36" x14ac:dyDescent="0.35">
      <c r="A36" s="52" t="s">
        <v>62</v>
      </c>
      <c r="B36" s="10" t="s">
        <v>68</v>
      </c>
      <c r="C36" s="40">
        <v>540000</v>
      </c>
      <c r="D36" s="40">
        <v>540000</v>
      </c>
      <c r="E36" s="40">
        <v>770403.21</v>
      </c>
      <c r="F36" s="39">
        <f t="shared" si="0"/>
        <v>142.66999999999999</v>
      </c>
    </row>
    <row r="37" spans="1:8" x14ac:dyDescent="0.35">
      <c r="A37" s="52" t="s">
        <v>28</v>
      </c>
      <c r="B37" s="7" t="s">
        <v>29</v>
      </c>
      <c r="C37" s="40">
        <f>SUM(C38)</f>
        <v>200</v>
      </c>
      <c r="D37" s="40">
        <f>SUM(D38)</f>
        <v>200</v>
      </c>
      <c r="E37" s="40">
        <f>SUM(E38)</f>
        <v>1000</v>
      </c>
      <c r="F37" s="39">
        <f t="shared" si="0"/>
        <v>500</v>
      </c>
    </row>
    <row r="38" spans="1:8" ht="36" x14ac:dyDescent="0.35">
      <c r="A38" s="52" t="s">
        <v>63</v>
      </c>
      <c r="B38" s="10" t="s">
        <v>47</v>
      </c>
      <c r="C38" s="40">
        <v>200</v>
      </c>
      <c r="D38" s="40">
        <v>200</v>
      </c>
      <c r="E38" s="40">
        <v>1000</v>
      </c>
      <c r="F38" s="39">
        <f t="shared" si="0"/>
        <v>500</v>
      </c>
    </row>
    <row r="39" spans="1:8" x14ac:dyDescent="0.35">
      <c r="A39" s="52" t="s">
        <v>30</v>
      </c>
      <c r="B39" s="7" t="s">
        <v>77</v>
      </c>
      <c r="C39" s="40">
        <f>SUM(C40:C59)</f>
        <v>804415.09000000008</v>
      </c>
      <c r="D39" s="40">
        <f t="shared" ref="D39:E39" si="2">SUM(D40:D59)</f>
        <v>780616.66</v>
      </c>
      <c r="E39" s="40">
        <f t="shared" si="2"/>
        <v>959226.53</v>
      </c>
      <c r="F39" s="39">
        <f t="shared" si="0"/>
        <v>122.88</v>
      </c>
    </row>
    <row r="40" spans="1:8" ht="90" x14ac:dyDescent="0.35">
      <c r="A40" s="52" t="s">
        <v>144</v>
      </c>
      <c r="B40" s="13" t="s">
        <v>155</v>
      </c>
      <c r="C40" s="40">
        <v>133413.76000000001</v>
      </c>
      <c r="D40" s="40">
        <v>133413.76000000001</v>
      </c>
      <c r="E40" s="40">
        <v>211898.54</v>
      </c>
      <c r="F40" s="39">
        <f t="shared" si="0"/>
        <v>158.83000000000001</v>
      </c>
    </row>
    <row r="41" spans="1:8" ht="162" x14ac:dyDescent="0.35">
      <c r="A41" s="52" t="s">
        <v>147</v>
      </c>
      <c r="B41" s="13" t="s">
        <v>156</v>
      </c>
      <c r="C41" s="40">
        <v>415240.32</v>
      </c>
      <c r="D41" s="40">
        <v>400380.32</v>
      </c>
      <c r="E41" s="40">
        <v>409697.32</v>
      </c>
      <c r="F41" s="39">
        <f t="shared" si="0"/>
        <v>102.33</v>
      </c>
    </row>
    <row r="42" spans="1:8" ht="108" x14ac:dyDescent="0.35">
      <c r="A42" s="52" t="s">
        <v>153</v>
      </c>
      <c r="B42" s="13" t="s">
        <v>157</v>
      </c>
      <c r="C42" s="40">
        <v>8938.43</v>
      </c>
      <c r="D42" s="40">
        <v>0</v>
      </c>
      <c r="E42" s="40">
        <v>-2883.99</v>
      </c>
      <c r="F42" s="39"/>
    </row>
    <row r="43" spans="1:8" ht="90" x14ac:dyDescent="0.35">
      <c r="A43" s="52" t="s">
        <v>146</v>
      </c>
      <c r="B43" s="13" t="s">
        <v>158</v>
      </c>
      <c r="C43" s="40">
        <v>29915.1</v>
      </c>
      <c r="D43" s="40">
        <v>29915.1</v>
      </c>
      <c r="E43" s="40">
        <v>36633.629999999997</v>
      </c>
      <c r="F43" s="39">
        <f t="shared" si="0"/>
        <v>122.46</v>
      </c>
    </row>
    <row r="44" spans="1:8" ht="144" x14ac:dyDescent="0.35">
      <c r="A44" s="61" t="s">
        <v>178</v>
      </c>
      <c r="B44" s="47" t="s">
        <v>167</v>
      </c>
      <c r="C44" s="40">
        <v>10500</v>
      </c>
      <c r="D44" s="40">
        <v>10500</v>
      </c>
      <c r="E44" s="40">
        <v>10500</v>
      </c>
      <c r="F44" s="39">
        <f t="shared" si="0"/>
        <v>100</v>
      </c>
    </row>
    <row r="45" spans="1:8" ht="144" x14ac:dyDescent="0.35">
      <c r="A45" s="61" t="s">
        <v>184</v>
      </c>
      <c r="B45" s="47" t="s">
        <v>168</v>
      </c>
      <c r="C45" s="40">
        <v>20600</v>
      </c>
      <c r="D45" s="40">
        <v>20600</v>
      </c>
      <c r="E45" s="40">
        <v>20800</v>
      </c>
      <c r="F45" s="39">
        <f t="shared" si="0"/>
        <v>100.97</v>
      </c>
    </row>
    <row r="46" spans="1:8" ht="162" x14ac:dyDescent="0.35">
      <c r="A46" s="61" t="s">
        <v>185</v>
      </c>
      <c r="B46" s="48" t="s">
        <v>179</v>
      </c>
      <c r="C46" s="40">
        <v>4000</v>
      </c>
      <c r="D46" s="40">
        <v>4000</v>
      </c>
      <c r="E46" s="40">
        <v>4000</v>
      </c>
      <c r="F46" s="39">
        <f t="shared" si="0"/>
        <v>100</v>
      </c>
    </row>
    <row r="47" spans="1:8" ht="144.75" customHeight="1" x14ac:dyDescent="0.35">
      <c r="A47" s="62" t="s">
        <v>186</v>
      </c>
      <c r="B47" s="47" t="s">
        <v>180</v>
      </c>
      <c r="C47" s="40">
        <v>5000</v>
      </c>
      <c r="D47" s="40">
        <v>5000</v>
      </c>
      <c r="E47" s="40">
        <v>10000</v>
      </c>
      <c r="F47" s="39">
        <f t="shared" si="0"/>
        <v>200</v>
      </c>
    </row>
    <row r="48" spans="1:8" ht="144" x14ac:dyDescent="0.35">
      <c r="A48" s="62" t="s">
        <v>187</v>
      </c>
      <c r="B48" s="47" t="s">
        <v>181</v>
      </c>
      <c r="C48" s="40">
        <v>450</v>
      </c>
      <c r="D48" s="40">
        <v>450</v>
      </c>
      <c r="E48" s="40">
        <v>600</v>
      </c>
      <c r="F48" s="39">
        <f t="shared" si="0"/>
        <v>133.33000000000001</v>
      </c>
    </row>
    <row r="49" spans="1:6" ht="162" x14ac:dyDescent="0.35">
      <c r="A49" s="62" t="s">
        <v>188</v>
      </c>
      <c r="B49" s="47" t="s">
        <v>182</v>
      </c>
      <c r="C49" s="40">
        <v>750</v>
      </c>
      <c r="D49" s="40">
        <v>750</v>
      </c>
      <c r="E49" s="40">
        <v>1200</v>
      </c>
      <c r="F49" s="39">
        <f t="shared" si="0"/>
        <v>160</v>
      </c>
    </row>
    <row r="50" spans="1:6" ht="126" x14ac:dyDescent="0.35">
      <c r="A50" s="62" t="s">
        <v>189</v>
      </c>
      <c r="B50" s="47" t="s">
        <v>183</v>
      </c>
      <c r="C50" s="40">
        <v>550</v>
      </c>
      <c r="D50" s="40">
        <v>550</v>
      </c>
      <c r="E50" s="40">
        <v>1150</v>
      </c>
      <c r="F50" s="39">
        <f t="shared" si="0"/>
        <v>209.09</v>
      </c>
    </row>
    <row r="51" spans="1:6" ht="162" x14ac:dyDescent="0.35">
      <c r="A51" s="62" t="s">
        <v>214</v>
      </c>
      <c r="B51" s="48" t="s">
        <v>215</v>
      </c>
      <c r="C51" s="40">
        <v>1000</v>
      </c>
      <c r="D51" s="40">
        <v>1000</v>
      </c>
      <c r="E51" s="40">
        <v>7196.62</v>
      </c>
      <c r="F51" s="39">
        <f t="shared" si="0"/>
        <v>719.66</v>
      </c>
    </row>
    <row r="52" spans="1:6" ht="198" x14ac:dyDescent="0.35">
      <c r="A52" s="52" t="s">
        <v>154</v>
      </c>
      <c r="B52" s="13" t="s">
        <v>159</v>
      </c>
      <c r="C52" s="40">
        <v>2500</v>
      </c>
      <c r="D52" s="40">
        <v>2500</v>
      </c>
      <c r="E52" s="40">
        <v>2500</v>
      </c>
      <c r="F52" s="39">
        <f t="shared" si="0"/>
        <v>100</v>
      </c>
    </row>
    <row r="53" spans="1:6" ht="108" x14ac:dyDescent="0.35">
      <c r="A53" s="49" t="s">
        <v>190</v>
      </c>
      <c r="B53" s="50" t="s">
        <v>191</v>
      </c>
      <c r="C53" s="70">
        <v>2707.21</v>
      </c>
      <c r="D53" s="70">
        <v>2707.21</v>
      </c>
      <c r="E53" s="70">
        <v>4713.1400000000003</v>
      </c>
      <c r="F53" s="39">
        <f t="shared" si="0"/>
        <v>174.1</v>
      </c>
    </row>
    <row r="54" spans="1:6" ht="90" x14ac:dyDescent="0.35">
      <c r="A54" s="49" t="s">
        <v>192</v>
      </c>
      <c r="B54" s="50" t="s">
        <v>193</v>
      </c>
      <c r="C54" s="51">
        <v>600</v>
      </c>
      <c r="D54" s="51">
        <v>600</v>
      </c>
      <c r="E54" s="51">
        <v>600</v>
      </c>
      <c r="F54" s="39">
        <f t="shared" si="0"/>
        <v>100</v>
      </c>
    </row>
    <row r="55" spans="1:6" ht="126" x14ac:dyDescent="0.35">
      <c r="A55" s="49" t="s">
        <v>194</v>
      </c>
      <c r="B55" s="50" t="s">
        <v>195</v>
      </c>
      <c r="C55" s="51">
        <v>18292.79</v>
      </c>
      <c r="D55" s="51">
        <v>18292.79</v>
      </c>
      <c r="E55" s="51">
        <v>60000</v>
      </c>
      <c r="F55" s="39">
        <f t="shared" si="0"/>
        <v>328</v>
      </c>
    </row>
    <row r="56" spans="1:6" ht="108" x14ac:dyDescent="0.35">
      <c r="A56" s="52" t="s">
        <v>148</v>
      </c>
      <c r="B56" s="13" t="s">
        <v>160</v>
      </c>
      <c r="C56" s="40">
        <v>143457.48000000001</v>
      </c>
      <c r="D56" s="40">
        <v>143457.48000000001</v>
      </c>
      <c r="E56" s="40">
        <v>172321.27</v>
      </c>
      <c r="F56" s="39">
        <f t="shared" si="0"/>
        <v>120.12</v>
      </c>
    </row>
    <row r="57" spans="1:6" ht="285" customHeight="1" x14ac:dyDescent="0.35">
      <c r="A57" s="49" t="s">
        <v>196</v>
      </c>
      <c r="B57" s="50" t="s">
        <v>197</v>
      </c>
      <c r="C57" s="70">
        <v>1500</v>
      </c>
      <c r="D57" s="70">
        <v>1500</v>
      </c>
      <c r="E57" s="70">
        <v>1500</v>
      </c>
      <c r="F57" s="39">
        <f t="shared" si="0"/>
        <v>100</v>
      </c>
    </row>
    <row r="58" spans="1:6" ht="108" x14ac:dyDescent="0.35">
      <c r="A58" s="49" t="s">
        <v>198</v>
      </c>
      <c r="B58" s="50" t="s">
        <v>199</v>
      </c>
      <c r="C58" s="70">
        <v>2000</v>
      </c>
      <c r="D58" s="70">
        <v>2000</v>
      </c>
      <c r="E58" s="70">
        <v>3800</v>
      </c>
      <c r="F58" s="39">
        <f t="shared" si="0"/>
        <v>190</v>
      </c>
    </row>
    <row r="59" spans="1:6" ht="72" x14ac:dyDescent="0.35">
      <c r="A59" s="49" t="s">
        <v>200</v>
      </c>
      <c r="B59" s="50" t="s">
        <v>201</v>
      </c>
      <c r="C59" s="70">
        <v>3000</v>
      </c>
      <c r="D59" s="70">
        <v>3000</v>
      </c>
      <c r="E59" s="70">
        <v>3000</v>
      </c>
      <c r="F59" s="39">
        <f t="shared" si="0"/>
        <v>100</v>
      </c>
    </row>
    <row r="60" spans="1:6" x14ac:dyDescent="0.35">
      <c r="A60" s="52" t="s">
        <v>54</v>
      </c>
      <c r="B60" s="7" t="s">
        <v>31</v>
      </c>
      <c r="C60" s="40">
        <v>0</v>
      </c>
      <c r="D60" s="40">
        <v>0</v>
      </c>
      <c r="E60" s="40">
        <v>0</v>
      </c>
      <c r="F60" s="39"/>
    </row>
    <row r="61" spans="1:6" x14ac:dyDescent="0.35">
      <c r="A61" s="52" t="s">
        <v>32</v>
      </c>
      <c r="B61" s="7" t="s">
        <v>51</v>
      </c>
      <c r="C61" s="40">
        <f>C62+C128+C130+C132+C134+C135</f>
        <v>888699570.21000004</v>
      </c>
      <c r="D61" s="40">
        <f>D62+D128+D130+D132+D134+D135</f>
        <v>664647723.27999997</v>
      </c>
      <c r="E61" s="40">
        <f>E62+E128+E130+E132+E134+E135</f>
        <v>618319371.15999997</v>
      </c>
      <c r="F61" s="39">
        <f t="shared" si="0"/>
        <v>93.03</v>
      </c>
    </row>
    <row r="62" spans="1:6" ht="36" x14ac:dyDescent="0.35">
      <c r="A62" s="52" t="s">
        <v>69</v>
      </c>
      <c r="B62" s="18" t="s">
        <v>70</v>
      </c>
      <c r="C62" s="40">
        <f>C63+C66+C87+C113</f>
        <v>702517206.37</v>
      </c>
      <c r="D62" s="40">
        <f>D63+D66+D87+D113</f>
        <v>486790359.44</v>
      </c>
      <c r="E62" s="40">
        <f>E63+E66+E87+E113</f>
        <v>441121625.13999999</v>
      </c>
      <c r="F62" s="39">
        <f t="shared" si="0"/>
        <v>90.62</v>
      </c>
    </row>
    <row r="63" spans="1:6" ht="36" x14ac:dyDescent="0.35">
      <c r="A63" s="52" t="s">
        <v>88</v>
      </c>
      <c r="B63" s="18" t="s">
        <v>78</v>
      </c>
      <c r="C63" s="40">
        <f>C64+C65</f>
        <v>15219500</v>
      </c>
      <c r="D63" s="40">
        <f t="shared" ref="D63:E63" si="3">D64+D65</f>
        <v>14464100</v>
      </c>
      <c r="E63" s="40">
        <f t="shared" si="3"/>
        <v>14464100</v>
      </c>
      <c r="F63" s="39">
        <f t="shared" si="0"/>
        <v>100</v>
      </c>
    </row>
    <row r="64" spans="1:6" ht="54" x14ac:dyDescent="0.35">
      <c r="A64" s="52" t="s">
        <v>139</v>
      </c>
      <c r="B64" s="7" t="s">
        <v>136</v>
      </c>
      <c r="C64" s="40">
        <v>14899200</v>
      </c>
      <c r="D64" s="40">
        <v>14143800</v>
      </c>
      <c r="E64" s="40">
        <v>14143800</v>
      </c>
      <c r="F64" s="39">
        <f t="shared" si="0"/>
        <v>100</v>
      </c>
    </row>
    <row r="65" spans="1:9" ht="108" x14ac:dyDescent="0.35">
      <c r="A65" s="63" t="s">
        <v>203</v>
      </c>
      <c r="B65" s="53" t="s">
        <v>202</v>
      </c>
      <c r="C65" s="40">
        <v>320300</v>
      </c>
      <c r="D65" s="40">
        <v>320300</v>
      </c>
      <c r="E65" s="40">
        <v>320300</v>
      </c>
      <c r="F65" s="39">
        <f t="shared" si="0"/>
        <v>100</v>
      </c>
    </row>
    <row r="66" spans="1:9" ht="36" x14ac:dyDescent="0.35">
      <c r="A66" s="52" t="s">
        <v>89</v>
      </c>
      <c r="B66" s="24" t="s">
        <v>75</v>
      </c>
      <c r="C66" s="40">
        <f>C67+C84</f>
        <v>94812881.370000005</v>
      </c>
      <c r="D66" s="40">
        <f>D67+D84</f>
        <v>45086696.289999999</v>
      </c>
      <c r="E66" s="40">
        <f>E67+E84</f>
        <v>32728621.82</v>
      </c>
      <c r="F66" s="39">
        <f t="shared" si="0"/>
        <v>72.59</v>
      </c>
      <c r="I66" s="8"/>
    </row>
    <row r="67" spans="1:9" x14ac:dyDescent="0.35">
      <c r="A67" s="52"/>
      <c r="B67" s="14" t="s">
        <v>34</v>
      </c>
      <c r="C67" s="41">
        <f>SUM(C69:C83)</f>
        <v>90839181.370000005</v>
      </c>
      <c r="D67" s="41">
        <f t="shared" ref="D67:E67" si="4">SUM(D69:D83)</f>
        <v>44172604.25</v>
      </c>
      <c r="E67" s="41">
        <f t="shared" si="4"/>
        <v>31814766.52</v>
      </c>
      <c r="F67" s="39">
        <f t="shared" si="0"/>
        <v>72.02</v>
      </c>
    </row>
    <row r="68" spans="1:9" x14ac:dyDescent="0.35">
      <c r="A68" s="52"/>
      <c r="B68" s="15" t="s">
        <v>33</v>
      </c>
      <c r="C68" s="42"/>
      <c r="D68" s="42"/>
      <c r="E68" s="42"/>
      <c r="F68" s="39"/>
    </row>
    <row r="69" spans="1:9" ht="108" x14ac:dyDescent="0.35">
      <c r="A69" s="57" t="s">
        <v>92</v>
      </c>
      <c r="B69" s="16" t="s">
        <v>140</v>
      </c>
      <c r="C69" s="43">
        <v>5916843.5899999999</v>
      </c>
      <c r="D69" s="43">
        <v>1131302.93</v>
      </c>
      <c r="E69" s="43">
        <v>1131302.93</v>
      </c>
      <c r="F69" s="39">
        <f t="shared" si="0"/>
        <v>100</v>
      </c>
    </row>
    <row r="70" spans="1:9" ht="144" x14ac:dyDescent="0.35">
      <c r="A70" s="64" t="s">
        <v>90</v>
      </c>
      <c r="B70" s="17" t="s">
        <v>141</v>
      </c>
      <c r="C70" s="40">
        <v>1589600</v>
      </c>
      <c r="D70" s="40">
        <v>1191599.76</v>
      </c>
      <c r="E70" s="40">
        <v>1019898</v>
      </c>
      <c r="F70" s="39">
        <f t="shared" si="0"/>
        <v>85.59</v>
      </c>
    </row>
    <row r="71" spans="1:9" ht="162" x14ac:dyDescent="0.35">
      <c r="A71" s="65" t="s">
        <v>90</v>
      </c>
      <c r="B71" s="18" t="s">
        <v>123</v>
      </c>
      <c r="C71" s="40">
        <v>10693100</v>
      </c>
      <c r="D71" s="40">
        <v>10693100</v>
      </c>
      <c r="E71" s="40">
        <v>8765727.7799999993</v>
      </c>
      <c r="F71" s="39">
        <f t="shared" si="0"/>
        <v>81.98</v>
      </c>
    </row>
    <row r="72" spans="1:9" ht="108" x14ac:dyDescent="0.35">
      <c r="A72" s="65" t="s">
        <v>90</v>
      </c>
      <c r="B72" s="19" t="s">
        <v>124</v>
      </c>
      <c r="C72" s="43">
        <v>5977800</v>
      </c>
      <c r="D72" s="43">
        <v>5977800</v>
      </c>
      <c r="E72" s="43">
        <v>0</v>
      </c>
      <c r="F72" s="39">
        <f t="shared" si="0"/>
        <v>0</v>
      </c>
    </row>
    <row r="73" spans="1:9" ht="108" x14ac:dyDescent="0.35">
      <c r="A73" s="66" t="s">
        <v>142</v>
      </c>
      <c r="B73" s="19" t="s">
        <v>126</v>
      </c>
      <c r="C73" s="43">
        <v>3895000</v>
      </c>
      <c r="D73" s="43">
        <v>3895000</v>
      </c>
      <c r="E73" s="43">
        <v>3894277.04</v>
      </c>
      <c r="F73" s="39">
        <f t="shared" si="0"/>
        <v>99.98</v>
      </c>
    </row>
    <row r="74" spans="1:9" ht="108" x14ac:dyDescent="0.35">
      <c r="A74" s="65" t="s">
        <v>90</v>
      </c>
      <c r="B74" s="20" t="s">
        <v>130</v>
      </c>
      <c r="C74" s="43">
        <v>2563800</v>
      </c>
      <c r="D74" s="43">
        <v>2563800</v>
      </c>
      <c r="E74" s="43">
        <v>2080593.86</v>
      </c>
      <c r="F74" s="39">
        <f t="shared" si="0"/>
        <v>81.150000000000006</v>
      </c>
    </row>
    <row r="75" spans="1:9" ht="72" x14ac:dyDescent="0.35">
      <c r="A75" s="65" t="s">
        <v>90</v>
      </c>
      <c r="B75" s="20" t="s">
        <v>91</v>
      </c>
      <c r="C75" s="43">
        <v>321300</v>
      </c>
      <c r="D75" s="43">
        <v>321300</v>
      </c>
      <c r="E75" s="43">
        <v>10000</v>
      </c>
      <c r="F75" s="39">
        <f t="shared" si="0"/>
        <v>3.11</v>
      </c>
    </row>
    <row r="76" spans="1:9" ht="90" x14ac:dyDescent="0.35">
      <c r="A76" s="65" t="s">
        <v>90</v>
      </c>
      <c r="B76" s="20" t="s">
        <v>204</v>
      </c>
      <c r="C76" s="43">
        <v>800000</v>
      </c>
      <c r="D76" s="43">
        <v>0</v>
      </c>
      <c r="E76" s="43">
        <v>0</v>
      </c>
      <c r="F76" s="39"/>
    </row>
    <row r="77" spans="1:9" ht="90" x14ac:dyDescent="0.35">
      <c r="A77" s="64" t="s">
        <v>90</v>
      </c>
      <c r="B77" s="17" t="s">
        <v>129</v>
      </c>
      <c r="C77" s="40">
        <v>116700</v>
      </c>
      <c r="D77" s="40">
        <v>94790</v>
      </c>
      <c r="E77" s="40">
        <v>94790</v>
      </c>
      <c r="F77" s="39">
        <f t="shared" ref="F77:F78" si="5">ROUND(E77/D77*100,2)</f>
        <v>100</v>
      </c>
    </row>
    <row r="78" spans="1:9" ht="90" x14ac:dyDescent="0.35">
      <c r="A78" s="64" t="s">
        <v>90</v>
      </c>
      <c r="B78" s="19" t="s">
        <v>117</v>
      </c>
      <c r="C78" s="43">
        <v>315900</v>
      </c>
      <c r="D78" s="43">
        <v>306007</v>
      </c>
      <c r="E78" s="43">
        <v>290256</v>
      </c>
      <c r="F78" s="39">
        <f t="shared" si="5"/>
        <v>94.85</v>
      </c>
    </row>
    <row r="79" spans="1:9" ht="126" x14ac:dyDescent="0.35">
      <c r="A79" s="64" t="s">
        <v>90</v>
      </c>
      <c r="B79" s="17" t="s">
        <v>93</v>
      </c>
      <c r="C79" s="40">
        <v>20818500</v>
      </c>
      <c r="D79" s="40">
        <v>17106404.559999999</v>
      </c>
      <c r="E79" s="40">
        <v>14096420.91</v>
      </c>
      <c r="F79" s="39">
        <f t="shared" ref="F79:F136" si="6">ROUND(E79/D79*100,2)</f>
        <v>82.4</v>
      </c>
    </row>
    <row r="80" spans="1:9" ht="198" x14ac:dyDescent="0.35">
      <c r="A80" s="64" t="s">
        <v>90</v>
      </c>
      <c r="B80" s="17" t="s">
        <v>118</v>
      </c>
      <c r="C80" s="40">
        <v>431500</v>
      </c>
      <c r="D80" s="40">
        <v>431500</v>
      </c>
      <c r="E80" s="40">
        <v>431500</v>
      </c>
      <c r="F80" s="39">
        <f t="shared" si="6"/>
        <v>100</v>
      </c>
    </row>
    <row r="81" spans="1:8" s="22" customFormat="1" ht="126" x14ac:dyDescent="0.35">
      <c r="A81" s="64" t="s">
        <v>90</v>
      </c>
      <c r="B81" s="19" t="s">
        <v>134</v>
      </c>
      <c r="C81" s="43">
        <v>460000</v>
      </c>
      <c r="D81" s="43">
        <v>460000</v>
      </c>
      <c r="E81" s="43">
        <v>0</v>
      </c>
      <c r="F81" s="39">
        <f t="shared" si="6"/>
        <v>0</v>
      </c>
      <c r="G81" s="21"/>
      <c r="H81" s="21"/>
    </row>
    <row r="82" spans="1:8" s="22" customFormat="1" ht="108" x14ac:dyDescent="0.35">
      <c r="A82" s="64" t="s">
        <v>90</v>
      </c>
      <c r="B82" s="19" t="s">
        <v>163</v>
      </c>
      <c r="C82" s="43">
        <f>4297700+874137.78</f>
        <v>5171837.78</v>
      </c>
      <c r="D82" s="43">
        <v>0</v>
      </c>
      <c r="E82" s="43">
        <v>0</v>
      </c>
      <c r="F82" s="39"/>
      <c r="G82" s="21"/>
      <c r="H82" s="21"/>
    </row>
    <row r="83" spans="1:8" s="22" customFormat="1" ht="126" x14ac:dyDescent="0.35">
      <c r="A83" s="64" t="s">
        <v>90</v>
      </c>
      <c r="B83" s="19" t="s">
        <v>135</v>
      </c>
      <c r="C83" s="43">
        <v>31767300</v>
      </c>
      <c r="D83" s="43">
        <v>0</v>
      </c>
      <c r="E83" s="43">
        <v>0</v>
      </c>
      <c r="F83" s="39"/>
      <c r="G83" s="21"/>
      <c r="H83" s="21"/>
    </row>
    <row r="84" spans="1:8" x14ac:dyDescent="0.35">
      <c r="A84" s="67"/>
      <c r="B84" s="14" t="s">
        <v>35</v>
      </c>
      <c r="C84" s="41">
        <f>SUM(C85:C86)</f>
        <v>3973700</v>
      </c>
      <c r="D84" s="41">
        <f t="shared" ref="D84:E84" si="7">SUM(D85:D86)</f>
        <v>914092.04</v>
      </c>
      <c r="E84" s="41">
        <f t="shared" si="7"/>
        <v>913855.3</v>
      </c>
      <c r="F84" s="39">
        <f t="shared" si="6"/>
        <v>99.97</v>
      </c>
    </row>
    <row r="85" spans="1:8" ht="108" x14ac:dyDescent="0.35">
      <c r="A85" s="66" t="s">
        <v>142</v>
      </c>
      <c r="B85" s="19" t="s">
        <v>94</v>
      </c>
      <c r="C85" s="43">
        <v>190800</v>
      </c>
      <c r="D85" s="43">
        <v>190800</v>
      </c>
      <c r="E85" s="43">
        <v>190563.26</v>
      </c>
      <c r="F85" s="39">
        <f t="shared" si="6"/>
        <v>99.88</v>
      </c>
    </row>
    <row r="86" spans="1:8" ht="126" x14ac:dyDescent="0.35">
      <c r="A86" s="66" t="s">
        <v>95</v>
      </c>
      <c r="B86" s="19" t="s">
        <v>96</v>
      </c>
      <c r="C86" s="43">
        <v>3782900</v>
      </c>
      <c r="D86" s="43">
        <v>723292.04</v>
      </c>
      <c r="E86" s="43">
        <v>723292.04</v>
      </c>
      <c r="F86" s="39">
        <f t="shared" si="6"/>
        <v>100</v>
      </c>
    </row>
    <row r="87" spans="1:8" ht="36" x14ac:dyDescent="0.35">
      <c r="A87" s="67" t="s">
        <v>97</v>
      </c>
      <c r="B87" s="25" t="s">
        <v>79</v>
      </c>
      <c r="C87" s="40">
        <f>C88+C107</f>
        <v>578899182</v>
      </c>
      <c r="D87" s="40">
        <f>D88+D107</f>
        <v>420262379.62</v>
      </c>
      <c r="E87" s="40">
        <f>E88+E107</f>
        <v>387078802.05000001</v>
      </c>
      <c r="F87" s="39">
        <f t="shared" si="6"/>
        <v>92.1</v>
      </c>
    </row>
    <row r="88" spans="1:8" x14ac:dyDescent="0.35">
      <c r="A88" s="66"/>
      <c r="B88" s="23" t="s">
        <v>34</v>
      </c>
      <c r="C88" s="44">
        <f>SUM(C90:C106)</f>
        <v>573918782</v>
      </c>
      <c r="D88" s="44">
        <f>SUM(D90:D106)</f>
        <v>416519374.20999998</v>
      </c>
      <c r="E88" s="44">
        <f>SUM(E90:E106)</f>
        <v>383343004.63999999</v>
      </c>
      <c r="F88" s="39">
        <f t="shared" si="6"/>
        <v>92.03</v>
      </c>
    </row>
    <row r="89" spans="1:8" x14ac:dyDescent="0.35">
      <c r="A89" s="67"/>
      <c r="B89" s="15" t="s">
        <v>33</v>
      </c>
      <c r="C89" s="42"/>
      <c r="D89" s="42"/>
      <c r="E89" s="42"/>
      <c r="F89" s="39"/>
    </row>
    <row r="90" spans="1:8" ht="162" x14ac:dyDescent="0.35">
      <c r="A90" s="68" t="s">
        <v>98</v>
      </c>
      <c r="B90" s="13" t="s">
        <v>115</v>
      </c>
      <c r="C90" s="40">
        <f>234028500+273435900+1175600</f>
        <v>508640000</v>
      </c>
      <c r="D90" s="40">
        <v>371229548.44999999</v>
      </c>
      <c r="E90" s="40">
        <v>345457800</v>
      </c>
      <c r="F90" s="39">
        <f t="shared" si="6"/>
        <v>93.06</v>
      </c>
    </row>
    <row r="91" spans="1:8" ht="198" x14ac:dyDescent="0.35">
      <c r="A91" s="68" t="s">
        <v>98</v>
      </c>
      <c r="B91" s="13" t="s">
        <v>99</v>
      </c>
      <c r="C91" s="40">
        <v>24055400</v>
      </c>
      <c r="D91" s="40">
        <v>15821692.4</v>
      </c>
      <c r="E91" s="40">
        <v>12779300</v>
      </c>
      <c r="F91" s="39">
        <f t="shared" si="6"/>
        <v>80.77</v>
      </c>
    </row>
    <row r="92" spans="1:8" ht="108" x14ac:dyDescent="0.35">
      <c r="A92" s="68" t="s">
        <v>98</v>
      </c>
      <c r="B92" s="13" t="s">
        <v>100</v>
      </c>
      <c r="C92" s="40">
        <v>5600</v>
      </c>
      <c r="D92" s="40">
        <v>5600</v>
      </c>
      <c r="E92" s="40">
        <v>5600</v>
      </c>
      <c r="F92" s="39">
        <f t="shared" si="6"/>
        <v>100</v>
      </c>
    </row>
    <row r="93" spans="1:8" ht="198" x14ac:dyDescent="0.35">
      <c r="A93" s="68" t="s">
        <v>98</v>
      </c>
      <c r="B93" s="13" t="s">
        <v>132</v>
      </c>
      <c r="C93" s="40">
        <v>498700</v>
      </c>
      <c r="D93" s="40">
        <v>454409</v>
      </c>
      <c r="E93" s="40">
        <v>493713.34</v>
      </c>
      <c r="F93" s="39">
        <f t="shared" si="6"/>
        <v>108.65</v>
      </c>
    </row>
    <row r="94" spans="1:8" ht="144" x14ac:dyDescent="0.35">
      <c r="A94" s="68" t="s">
        <v>98</v>
      </c>
      <c r="B94" s="13" t="s">
        <v>122</v>
      </c>
      <c r="C94" s="40">
        <v>1355800</v>
      </c>
      <c r="D94" s="40">
        <v>1080819.18</v>
      </c>
      <c r="E94" s="40">
        <v>938000</v>
      </c>
      <c r="F94" s="39">
        <f t="shared" si="6"/>
        <v>86.79</v>
      </c>
    </row>
    <row r="95" spans="1:8" ht="288" x14ac:dyDescent="0.35">
      <c r="A95" s="64" t="s">
        <v>98</v>
      </c>
      <c r="B95" s="13" t="s">
        <v>128</v>
      </c>
      <c r="C95" s="40">
        <v>830500</v>
      </c>
      <c r="D95" s="40">
        <v>518500</v>
      </c>
      <c r="E95" s="40">
        <v>518500</v>
      </c>
      <c r="F95" s="39">
        <f t="shared" si="6"/>
        <v>100</v>
      </c>
    </row>
    <row r="96" spans="1:8" ht="126" x14ac:dyDescent="0.35">
      <c r="A96" s="64" t="s">
        <v>98</v>
      </c>
      <c r="B96" s="13" t="s">
        <v>127</v>
      </c>
      <c r="C96" s="40">
        <v>253300</v>
      </c>
      <c r="D96" s="40">
        <v>228440</v>
      </c>
      <c r="E96" s="40">
        <v>253300</v>
      </c>
      <c r="F96" s="39">
        <f t="shared" si="6"/>
        <v>110.88</v>
      </c>
    </row>
    <row r="97" spans="1:6" ht="144" x14ac:dyDescent="0.35">
      <c r="A97" s="64" t="s">
        <v>98</v>
      </c>
      <c r="B97" s="13" t="s">
        <v>121</v>
      </c>
      <c r="C97" s="40">
        <f>6834500+217900</f>
        <v>7052400</v>
      </c>
      <c r="D97" s="40">
        <f>4798128.29+379287.34</f>
        <v>5177415.63</v>
      </c>
      <c r="E97" s="40">
        <v>4400000</v>
      </c>
      <c r="F97" s="39">
        <f t="shared" si="6"/>
        <v>84.98</v>
      </c>
    </row>
    <row r="98" spans="1:6" ht="180" x14ac:dyDescent="0.35">
      <c r="A98" s="64" t="s">
        <v>98</v>
      </c>
      <c r="B98" s="13" t="s">
        <v>119</v>
      </c>
      <c r="C98" s="40">
        <v>7999200</v>
      </c>
      <c r="D98" s="40">
        <v>5570000</v>
      </c>
      <c r="E98" s="40">
        <v>5570000</v>
      </c>
      <c r="F98" s="39">
        <f t="shared" si="6"/>
        <v>100</v>
      </c>
    </row>
    <row r="99" spans="1:6" ht="126" x14ac:dyDescent="0.35">
      <c r="A99" s="64" t="s">
        <v>98</v>
      </c>
      <c r="B99" s="13" t="s">
        <v>114</v>
      </c>
      <c r="C99" s="40">
        <v>101700</v>
      </c>
      <c r="D99" s="40">
        <v>98057.94</v>
      </c>
      <c r="E99" s="40">
        <v>0</v>
      </c>
      <c r="F99" s="39">
        <f t="shared" si="6"/>
        <v>0</v>
      </c>
    </row>
    <row r="100" spans="1:6" ht="324" x14ac:dyDescent="0.35">
      <c r="A100" s="64" t="s">
        <v>98</v>
      </c>
      <c r="B100" s="13" t="s">
        <v>125</v>
      </c>
      <c r="C100" s="40">
        <v>6600</v>
      </c>
      <c r="D100" s="40">
        <v>3300</v>
      </c>
      <c r="E100" s="40">
        <v>3300</v>
      </c>
      <c r="F100" s="39">
        <f t="shared" si="6"/>
        <v>100</v>
      </c>
    </row>
    <row r="101" spans="1:6" ht="108" x14ac:dyDescent="0.35">
      <c r="A101" s="64" t="s">
        <v>98</v>
      </c>
      <c r="B101" s="13" t="s">
        <v>133</v>
      </c>
      <c r="C101" s="40">
        <v>3601400</v>
      </c>
      <c r="D101" s="40">
        <v>2124196.92</v>
      </c>
      <c r="E101" s="40">
        <v>1733000</v>
      </c>
      <c r="F101" s="39">
        <f t="shared" si="6"/>
        <v>81.58</v>
      </c>
    </row>
    <row r="102" spans="1:6" ht="144" x14ac:dyDescent="0.35">
      <c r="A102" s="64" t="s">
        <v>98</v>
      </c>
      <c r="B102" s="13" t="s">
        <v>101</v>
      </c>
      <c r="C102" s="40">
        <v>74400</v>
      </c>
      <c r="D102" s="40">
        <v>74400</v>
      </c>
      <c r="E102" s="40">
        <v>74400</v>
      </c>
      <c r="F102" s="39">
        <f t="shared" si="6"/>
        <v>100</v>
      </c>
    </row>
    <row r="103" spans="1:6" ht="126" x14ac:dyDescent="0.35">
      <c r="A103" s="68" t="s">
        <v>98</v>
      </c>
      <c r="B103" s="13" t="s">
        <v>131</v>
      </c>
      <c r="C103" s="40">
        <v>451800</v>
      </c>
      <c r="D103" s="40">
        <v>415147.85</v>
      </c>
      <c r="E103" s="40">
        <v>450067.3</v>
      </c>
      <c r="F103" s="39">
        <f t="shared" si="6"/>
        <v>108.41</v>
      </c>
    </row>
    <row r="104" spans="1:6" ht="144" x14ac:dyDescent="0.35">
      <c r="A104" s="68" t="s">
        <v>102</v>
      </c>
      <c r="B104" s="18" t="s">
        <v>116</v>
      </c>
      <c r="C104" s="40">
        <v>15221000</v>
      </c>
      <c r="D104" s="40">
        <v>12013296</v>
      </c>
      <c r="E104" s="40">
        <v>8814000</v>
      </c>
      <c r="F104" s="39">
        <f t="shared" si="6"/>
        <v>73.37</v>
      </c>
    </row>
    <row r="105" spans="1:6" ht="162" x14ac:dyDescent="0.35">
      <c r="A105" s="68" t="s">
        <v>103</v>
      </c>
      <c r="B105" s="13" t="s">
        <v>120</v>
      </c>
      <c r="C105" s="40">
        <v>3021282</v>
      </c>
      <c r="D105" s="40">
        <v>1410024</v>
      </c>
      <c r="E105" s="40">
        <v>1410024</v>
      </c>
      <c r="F105" s="39">
        <f t="shared" si="6"/>
        <v>100</v>
      </c>
    </row>
    <row r="106" spans="1:6" ht="180" x14ac:dyDescent="0.35">
      <c r="A106" s="67" t="s">
        <v>104</v>
      </c>
      <c r="B106" s="13" t="s">
        <v>137</v>
      </c>
      <c r="C106" s="40">
        <v>749700</v>
      </c>
      <c r="D106" s="40">
        <v>294526.84000000003</v>
      </c>
      <c r="E106" s="40">
        <v>442000</v>
      </c>
      <c r="F106" s="39">
        <f t="shared" si="6"/>
        <v>150.07</v>
      </c>
    </row>
    <row r="107" spans="1:6" x14ac:dyDescent="0.35">
      <c r="A107" s="64"/>
      <c r="B107" s="23" t="s">
        <v>35</v>
      </c>
      <c r="C107" s="44">
        <f>SUM(C109:C112)</f>
        <v>4980400</v>
      </c>
      <c r="D107" s="44">
        <f>SUM(D109:D112)</f>
        <v>3743005.41</v>
      </c>
      <c r="E107" s="44">
        <f>SUM(E109:E112)</f>
        <v>3735797.41</v>
      </c>
      <c r="F107" s="39">
        <f t="shared" si="6"/>
        <v>99.81</v>
      </c>
    </row>
    <row r="108" spans="1:6" x14ac:dyDescent="0.35">
      <c r="A108" s="64"/>
      <c r="B108" s="15" t="s">
        <v>33</v>
      </c>
      <c r="C108" s="42"/>
      <c r="D108" s="42"/>
      <c r="E108" s="42"/>
      <c r="F108" s="39"/>
    </row>
    <row r="109" spans="1:6" ht="90" x14ac:dyDescent="0.35">
      <c r="A109" s="64" t="s">
        <v>105</v>
      </c>
      <c r="B109" s="13" t="s">
        <v>83</v>
      </c>
      <c r="C109" s="40">
        <v>1887400</v>
      </c>
      <c r="D109" s="40">
        <v>1528331.41</v>
      </c>
      <c r="E109" s="40">
        <v>1528331.41</v>
      </c>
      <c r="F109" s="39">
        <f t="shared" si="6"/>
        <v>100</v>
      </c>
    </row>
    <row r="110" spans="1:6" ht="162" x14ac:dyDescent="0.35">
      <c r="A110" s="64" t="s">
        <v>106</v>
      </c>
      <c r="B110" s="13" t="s">
        <v>82</v>
      </c>
      <c r="C110" s="40">
        <v>4300</v>
      </c>
      <c r="D110" s="40">
        <v>3250</v>
      </c>
      <c r="E110" s="40">
        <v>342</v>
      </c>
      <c r="F110" s="39">
        <f t="shared" si="6"/>
        <v>10.52</v>
      </c>
    </row>
    <row r="111" spans="1:6" ht="234" x14ac:dyDescent="0.35">
      <c r="A111" s="67" t="s">
        <v>104</v>
      </c>
      <c r="B111" s="13" t="s">
        <v>87</v>
      </c>
      <c r="C111" s="40">
        <v>2809300</v>
      </c>
      <c r="D111" s="40">
        <v>2211424</v>
      </c>
      <c r="E111" s="40">
        <v>2207124</v>
      </c>
      <c r="F111" s="39">
        <f t="shared" si="6"/>
        <v>99.81</v>
      </c>
    </row>
    <row r="112" spans="1:6" ht="90" x14ac:dyDescent="0.35">
      <c r="A112" s="67" t="s">
        <v>145</v>
      </c>
      <c r="B112" s="13" t="s">
        <v>138</v>
      </c>
      <c r="C112" s="40">
        <v>279400</v>
      </c>
      <c r="D112" s="40">
        <v>0</v>
      </c>
      <c r="E112" s="40">
        <v>0</v>
      </c>
      <c r="F112" s="39"/>
    </row>
    <row r="113" spans="1:6" x14ac:dyDescent="0.35">
      <c r="A113" s="67" t="s">
        <v>107</v>
      </c>
      <c r="B113" s="25" t="s">
        <v>50</v>
      </c>
      <c r="C113" s="40">
        <f>C114</f>
        <v>13585643</v>
      </c>
      <c r="D113" s="40">
        <f>D114</f>
        <v>6977183.5299999993</v>
      </c>
      <c r="E113" s="40">
        <f>E114</f>
        <v>6850101.2699999996</v>
      </c>
      <c r="F113" s="39">
        <f t="shared" si="6"/>
        <v>98.18</v>
      </c>
    </row>
    <row r="114" spans="1:6" x14ac:dyDescent="0.35">
      <c r="A114" s="69"/>
      <c r="B114" s="14" t="s">
        <v>34</v>
      </c>
      <c r="C114" s="41">
        <f>SUM(C115:C127)</f>
        <v>13585643</v>
      </c>
      <c r="D114" s="41">
        <f>SUM(D115:D127)</f>
        <v>6977183.5299999993</v>
      </c>
      <c r="E114" s="41">
        <f>SUM(E115:E127)</f>
        <v>6850101.2699999996</v>
      </c>
      <c r="F114" s="39">
        <f t="shared" si="6"/>
        <v>98.18</v>
      </c>
    </row>
    <row r="115" spans="1:6" ht="108" x14ac:dyDescent="0.35">
      <c r="A115" s="68" t="s">
        <v>108</v>
      </c>
      <c r="B115" s="24" t="s">
        <v>84</v>
      </c>
      <c r="C115" s="40">
        <v>3703128</v>
      </c>
      <c r="D115" s="40">
        <v>829071.26</v>
      </c>
      <c r="E115" s="40">
        <v>701989</v>
      </c>
      <c r="F115" s="39">
        <f t="shared" si="6"/>
        <v>84.67</v>
      </c>
    </row>
    <row r="116" spans="1:6" ht="108" x14ac:dyDescent="0.35">
      <c r="A116" s="68" t="s">
        <v>108</v>
      </c>
      <c r="B116" s="24" t="s">
        <v>85</v>
      </c>
      <c r="C116" s="40">
        <v>72700</v>
      </c>
      <c r="D116" s="40">
        <v>0</v>
      </c>
      <c r="E116" s="40">
        <v>0</v>
      </c>
      <c r="F116" s="39"/>
    </row>
    <row r="117" spans="1:6" ht="108" x14ac:dyDescent="0.35">
      <c r="A117" s="68" t="s">
        <v>108</v>
      </c>
      <c r="B117" s="24" t="s">
        <v>86</v>
      </c>
      <c r="C117" s="40">
        <v>117715</v>
      </c>
      <c r="D117" s="40">
        <v>0</v>
      </c>
      <c r="E117" s="40">
        <v>0</v>
      </c>
      <c r="F117" s="39"/>
    </row>
    <row r="118" spans="1:6" ht="72" x14ac:dyDescent="0.35">
      <c r="A118" s="68" t="s">
        <v>108</v>
      </c>
      <c r="B118" s="24" t="s">
        <v>166</v>
      </c>
      <c r="C118" s="40">
        <v>400000</v>
      </c>
      <c r="D118" s="40">
        <v>400000</v>
      </c>
      <c r="E118" s="40">
        <v>400000</v>
      </c>
      <c r="F118" s="39">
        <f t="shared" si="6"/>
        <v>100</v>
      </c>
    </row>
    <row r="119" spans="1:6" ht="111" customHeight="1" x14ac:dyDescent="0.35">
      <c r="A119" s="68" t="s">
        <v>108</v>
      </c>
      <c r="B119" s="24" t="s">
        <v>205</v>
      </c>
      <c r="C119" s="40">
        <v>110000</v>
      </c>
      <c r="D119" s="40">
        <v>110000</v>
      </c>
      <c r="E119" s="40">
        <v>110000</v>
      </c>
      <c r="F119" s="39">
        <f t="shared" si="6"/>
        <v>100</v>
      </c>
    </row>
    <row r="120" spans="1:6" ht="72" x14ac:dyDescent="0.35">
      <c r="A120" s="68" t="s">
        <v>108</v>
      </c>
      <c r="B120" s="24" t="s">
        <v>206</v>
      </c>
      <c r="C120" s="40">
        <v>2000000</v>
      </c>
      <c r="D120" s="40">
        <v>2000000</v>
      </c>
      <c r="E120" s="40">
        <v>2000000</v>
      </c>
      <c r="F120" s="39">
        <f t="shared" si="6"/>
        <v>100</v>
      </c>
    </row>
    <row r="121" spans="1:6" ht="90" x14ac:dyDescent="0.35">
      <c r="A121" s="68" t="s">
        <v>108</v>
      </c>
      <c r="B121" s="24" t="s">
        <v>207</v>
      </c>
      <c r="C121" s="40">
        <v>117000</v>
      </c>
      <c r="D121" s="40">
        <v>117000</v>
      </c>
      <c r="E121" s="40">
        <v>117000</v>
      </c>
      <c r="F121" s="39">
        <f t="shared" si="6"/>
        <v>100</v>
      </c>
    </row>
    <row r="122" spans="1:6" ht="72" x14ac:dyDescent="0.35">
      <c r="A122" s="68" t="s">
        <v>108</v>
      </c>
      <c r="B122" s="24" t="s">
        <v>208</v>
      </c>
      <c r="C122" s="40">
        <v>400000</v>
      </c>
      <c r="D122" s="40">
        <v>400000</v>
      </c>
      <c r="E122" s="40">
        <v>400000</v>
      </c>
      <c r="F122" s="39">
        <f t="shared" si="6"/>
        <v>100</v>
      </c>
    </row>
    <row r="123" spans="1:6" ht="54" x14ac:dyDescent="0.35">
      <c r="A123" s="68" t="s">
        <v>108</v>
      </c>
      <c r="B123" s="24" t="s">
        <v>209</v>
      </c>
      <c r="C123" s="40">
        <v>30000</v>
      </c>
      <c r="D123" s="40">
        <v>30000</v>
      </c>
      <c r="E123" s="40">
        <v>30000</v>
      </c>
      <c r="F123" s="39">
        <f t="shared" si="6"/>
        <v>100</v>
      </c>
    </row>
    <row r="124" spans="1:6" ht="54" x14ac:dyDescent="0.35">
      <c r="A124" s="68" t="s">
        <v>108</v>
      </c>
      <c r="B124" s="24" t="s">
        <v>210</v>
      </c>
      <c r="C124" s="40">
        <v>1500000</v>
      </c>
      <c r="D124" s="40">
        <v>1500000</v>
      </c>
      <c r="E124" s="40">
        <v>1500000</v>
      </c>
      <c r="F124" s="39">
        <f t="shared" si="6"/>
        <v>100</v>
      </c>
    </row>
    <row r="125" spans="1:6" ht="54" x14ac:dyDescent="0.35">
      <c r="A125" s="68" t="s">
        <v>108</v>
      </c>
      <c r="B125" s="24" t="s">
        <v>211</v>
      </c>
      <c r="C125" s="40">
        <v>200000</v>
      </c>
      <c r="D125" s="40">
        <v>200000</v>
      </c>
      <c r="E125" s="40">
        <v>200000</v>
      </c>
      <c r="F125" s="39">
        <f t="shared" si="6"/>
        <v>100</v>
      </c>
    </row>
    <row r="126" spans="1:6" ht="54" x14ac:dyDescent="0.35">
      <c r="A126" s="68" t="s">
        <v>108</v>
      </c>
      <c r="B126" s="24" t="s">
        <v>212</v>
      </c>
      <c r="C126" s="40">
        <v>300000</v>
      </c>
      <c r="D126" s="40">
        <v>300000</v>
      </c>
      <c r="E126" s="40">
        <v>300000</v>
      </c>
      <c r="F126" s="39">
        <f t="shared" si="6"/>
        <v>100</v>
      </c>
    </row>
    <row r="127" spans="1:6" ht="54" x14ac:dyDescent="0.35">
      <c r="A127" s="68" t="s">
        <v>165</v>
      </c>
      <c r="B127" s="24" t="s">
        <v>164</v>
      </c>
      <c r="C127" s="40">
        <v>4635100</v>
      </c>
      <c r="D127" s="40">
        <v>1091112.27</v>
      </c>
      <c r="E127" s="40">
        <v>1091112.27</v>
      </c>
      <c r="F127" s="39">
        <f t="shared" si="6"/>
        <v>100</v>
      </c>
    </row>
    <row r="128" spans="1:6" ht="36" x14ac:dyDescent="0.35">
      <c r="A128" s="67" t="s">
        <v>109</v>
      </c>
      <c r="B128" s="24" t="s">
        <v>110</v>
      </c>
      <c r="C128" s="40">
        <f>C129</f>
        <v>473300</v>
      </c>
      <c r="D128" s="40">
        <f>D129</f>
        <v>473300</v>
      </c>
      <c r="E128" s="40">
        <f>E129</f>
        <v>473300</v>
      </c>
      <c r="F128" s="39">
        <f t="shared" si="6"/>
        <v>100</v>
      </c>
    </row>
    <row r="129" spans="1:6" ht="36" x14ac:dyDescent="0.35">
      <c r="A129" s="67" t="s">
        <v>161</v>
      </c>
      <c r="B129" s="24" t="s">
        <v>162</v>
      </c>
      <c r="C129" s="40">
        <v>473300</v>
      </c>
      <c r="D129" s="40">
        <v>473300</v>
      </c>
      <c r="E129" s="40">
        <v>473300</v>
      </c>
      <c r="F129" s="39">
        <f t="shared" si="6"/>
        <v>100</v>
      </c>
    </row>
    <row r="130" spans="1:6" ht="36" x14ac:dyDescent="0.35">
      <c r="A130" s="67" t="s">
        <v>111</v>
      </c>
      <c r="B130" s="24" t="s">
        <v>112</v>
      </c>
      <c r="C130" s="40">
        <f>C131</f>
        <v>185726482.46000001</v>
      </c>
      <c r="D130" s="40">
        <f>D131</f>
        <v>177401482.46000001</v>
      </c>
      <c r="E130" s="40">
        <f>E131</f>
        <v>176726482.46000001</v>
      </c>
      <c r="F130" s="39">
        <f t="shared" si="6"/>
        <v>99.62</v>
      </c>
    </row>
    <row r="131" spans="1:6" ht="36" x14ac:dyDescent="0.35">
      <c r="A131" s="67" t="s">
        <v>149</v>
      </c>
      <c r="B131" s="24" t="s">
        <v>150</v>
      </c>
      <c r="C131" s="40">
        <v>185726482.46000001</v>
      </c>
      <c r="D131" s="40">
        <v>177401482.46000001</v>
      </c>
      <c r="E131" s="40">
        <v>176726482.46000001</v>
      </c>
      <c r="F131" s="39">
        <f t="shared" si="6"/>
        <v>99.62</v>
      </c>
    </row>
    <row r="132" spans="1:6" ht="21.75" customHeight="1" x14ac:dyDescent="0.35">
      <c r="A132" s="67" t="s">
        <v>55</v>
      </c>
      <c r="B132" s="25" t="s">
        <v>36</v>
      </c>
      <c r="C132" s="40">
        <f>C133</f>
        <v>830.88</v>
      </c>
      <c r="D132" s="40">
        <f>D133</f>
        <v>830.88</v>
      </c>
      <c r="E132" s="40">
        <f>E133</f>
        <v>830.88</v>
      </c>
      <c r="F132" s="39">
        <f t="shared" si="6"/>
        <v>100</v>
      </c>
    </row>
    <row r="133" spans="1:6" ht="54" x14ac:dyDescent="0.35">
      <c r="A133" s="67" t="s">
        <v>151</v>
      </c>
      <c r="B133" s="25" t="s">
        <v>152</v>
      </c>
      <c r="C133" s="40">
        <v>830.88</v>
      </c>
      <c r="D133" s="40">
        <v>830.88</v>
      </c>
      <c r="E133" s="40">
        <v>830.88</v>
      </c>
      <c r="F133" s="39">
        <f t="shared" si="6"/>
        <v>100</v>
      </c>
    </row>
    <row r="134" spans="1:6" ht="108" x14ac:dyDescent="0.35">
      <c r="A134" s="67" t="s">
        <v>80</v>
      </c>
      <c r="B134" s="25" t="s">
        <v>81</v>
      </c>
      <c r="C134" s="40">
        <v>0</v>
      </c>
      <c r="D134" s="40">
        <v>0</v>
      </c>
      <c r="E134" s="40">
        <v>15558.18</v>
      </c>
      <c r="F134" s="39"/>
    </row>
    <row r="135" spans="1:6" ht="54" x14ac:dyDescent="0.35">
      <c r="A135" s="67" t="s">
        <v>48</v>
      </c>
      <c r="B135" s="24" t="s">
        <v>49</v>
      </c>
      <c r="C135" s="40">
        <v>-18249.5</v>
      </c>
      <c r="D135" s="40">
        <v>-18249.5</v>
      </c>
      <c r="E135" s="40">
        <v>-18425.5</v>
      </c>
      <c r="F135" s="39">
        <f t="shared" si="6"/>
        <v>100.96</v>
      </c>
    </row>
    <row r="136" spans="1:6" ht="24.75" customHeight="1" x14ac:dyDescent="0.35">
      <c r="A136" s="56"/>
      <c r="B136" s="46" t="s">
        <v>37</v>
      </c>
      <c r="C136" s="45">
        <f>C9+C61</f>
        <v>1609094313.3699999</v>
      </c>
      <c r="D136" s="45">
        <f>D9+D61</f>
        <v>1250368460.98</v>
      </c>
      <c r="E136" s="45">
        <f>E9+E61</f>
        <v>1124464930.1199999</v>
      </c>
      <c r="F136" s="39">
        <f t="shared" si="6"/>
        <v>89.93</v>
      </c>
    </row>
  </sheetData>
  <autoFilter ref="A7:I136"/>
  <mergeCells count="2">
    <mergeCell ref="A2:B2"/>
    <mergeCell ref="A5:F5"/>
  </mergeCells>
  <pageMargins left="1.1811023622047245" right="0.39370078740157483" top="0.78740157480314965" bottom="0.78740157480314965" header="0.19685039370078741" footer="0.31496062992125984"/>
  <pageSetup paperSize="9" scale="43" firstPageNumber="2" fitToHeight="0" orientation="portrait" useFirstPageNumber="1" r:id="rId1"/>
  <headerFooter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1_9 месяцев 2020</vt:lpstr>
      <vt:lpstr>'1_9 месяцев 2020'!Заголовки_для_печати</vt:lpstr>
    </vt:vector>
  </TitlesOfParts>
  <Company>Комитет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Your User Name</dc:creator>
  <cp:lastModifiedBy>Гришина Надежда Евгеньевна</cp:lastModifiedBy>
  <cp:lastPrinted>2020-11-16T13:24:06Z</cp:lastPrinted>
  <dcterms:created xsi:type="dcterms:W3CDTF">2009-01-12T03:44:46Z</dcterms:created>
  <dcterms:modified xsi:type="dcterms:W3CDTF">2020-11-19T11:25:12Z</dcterms:modified>
</cp:coreProperties>
</file>