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3980" yWindow="-96" windowWidth="15660" windowHeight="8016"/>
  </bookViews>
  <sheets>
    <sheet name="2. Основ. мероприят." sheetId="2" r:id="rId1"/>
  </sheets>
  <definedNames>
    <definedName name="_xlnm.Print_Titles" localSheetId="0">'2. Основ. мероприят.'!$4:$7</definedName>
  </definedNames>
  <calcPr calcId="144525"/>
</workbook>
</file>

<file path=xl/calcChain.xml><?xml version="1.0" encoding="utf-8"?>
<calcChain xmlns="http://schemas.openxmlformats.org/spreadsheetml/2006/main">
  <c r="I20" i="2" l="1"/>
  <c r="H20" i="2"/>
  <c r="I21" i="2"/>
  <c r="H21" i="2"/>
  <c r="G21" i="2"/>
  <c r="Q58" i="2" l="1"/>
  <c r="P58" i="2"/>
  <c r="O58" i="2"/>
  <c r="N58" i="2"/>
  <c r="M58" i="2"/>
  <c r="L58" i="2"/>
  <c r="K58" i="2"/>
  <c r="J58" i="2"/>
  <c r="I58" i="2"/>
  <c r="H58" i="2"/>
  <c r="G58" i="2"/>
  <c r="Q9" i="2"/>
  <c r="P9" i="2"/>
  <c r="O9" i="2"/>
  <c r="N9" i="2"/>
  <c r="M9" i="2"/>
  <c r="L9" i="2"/>
  <c r="K9" i="2"/>
  <c r="J9" i="2"/>
  <c r="I9" i="2"/>
  <c r="H9" i="2"/>
  <c r="G9" i="2"/>
  <c r="F9" i="2"/>
  <c r="Q59" i="2" l="1"/>
  <c r="P59" i="2"/>
  <c r="O59" i="2"/>
  <c r="N59" i="2"/>
  <c r="M59" i="2"/>
  <c r="L59" i="2"/>
  <c r="K59" i="2"/>
  <c r="J59" i="2"/>
  <c r="I59" i="2"/>
  <c r="H59" i="2"/>
  <c r="G59" i="2"/>
  <c r="Q57" i="2"/>
  <c r="P57" i="2"/>
  <c r="O57" i="2"/>
  <c r="N57" i="2"/>
  <c r="M57" i="2"/>
  <c r="L57" i="2"/>
  <c r="K57" i="2"/>
  <c r="J57" i="2"/>
  <c r="I57" i="2"/>
  <c r="H57" i="2"/>
  <c r="G57" i="2"/>
  <c r="Q56" i="2"/>
  <c r="P56" i="2"/>
  <c r="O56" i="2"/>
  <c r="N56" i="2"/>
  <c r="M56" i="2"/>
  <c r="L56" i="2"/>
  <c r="K56" i="2"/>
  <c r="J56" i="2"/>
  <c r="I56" i="2"/>
  <c r="H56" i="2"/>
  <c r="G56" i="2"/>
  <c r="F59" i="2"/>
  <c r="F58" i="2"/>
  <c r="F57" i="2"/>
  <c r="F56" i="2"/>
  <c r="Q43" i="2"/>
  <c r="P43" i="2"/>
  <c r="O43" i="2"/>
  <c r="N43" i="2"/>
  <c r="M43" i="2"/>
  <c r="L43" i="2"/>
  <c r="K43" i="2"/>
  <c r="J43" i="2"/>
  <c r="I43" i="2"/>
  <c r="H43" i="2"/>
  <c r="G43" i="2"/>
  <c r="Q42" i="2"/>
  <c r="Q63" i="2" s="1"/>
  <c r="P42" i="2"/>
  <c r="P63" i="2" s="1"/>
  <c r="O42" i="2"/>
  <c r="O63" i="2" s="1"/>
  <c r="N42" i="2"/>
  <c r="N63" i="2" s="1"/>
  <c r="M42" i="2"/>
  <c r="L42" i="2"/>
  <c r="L63" i="2" s="1"/>
  <c r="K42" i="2"/>
  <c r="K63" i="2" s="1"/>
  <c r="J42" i="2"/>
  <c r="J63" i="2" s="1"/>
  <c r="I42" i="2"/>
  <c r="I63" i="2" s="1"/>
  <c r="H42" i="2"/>
  <c r="H63" i="2" s="1"/>
  <c r="G42" i="2"/>
  <c r="G63" i="2" s="1"/>
  <c r="Q41" i="2"/>
  <c r="Q62" i="2" s="1"/>
  <c r="P41" i="2"/>
  <c r="P62" i="2" s="1"/>
  <c r="O41" i="2"/>
  <c r="O62" i="2" s="1"/>
  <c r="N41" i="2"/>
  <c r="N62" i="2" s="1"/>
  <c r="M41" i="2"/>
  <c r="L41" i="2"/>
  <c r="L62" i="2" s="1"/>
  <c r="K41" i="2"/>
  <c r="K62" i="2" s="1"/>
  <c r="J41" i="2"/>
  <c r="J62" i="2" s="1"/>
  <c r="I41" i="2"/>
  <c r="I62" i="2" s="1"/>
  <c r="H41" i="2"/>
  <c r="H62" i="2" s="1"/>
  <c r="G41" i="2"/>
  <c r="G62" i="2" s="1"/>
  <c r="Q40" i="2"/>
  <c r="Q61" i="2" s="1"/>
  <c r="P40" i="2"/>
  <c r="P61" i="2" s="1"/>
  <c r="O40" i="2"/>
  <c r="O61" i="2" s="1"/>
  <c r="N40" i="2"/>
  <c r="N61" i="2" s="1"/>
  <c r="M40" i="2"/>
  <c r="L40" i="2"/>
  <c r="L61" i="2" s="1"/>
  <c r="K40" i="2"/>
  <c r="K61" i="2" s="1"/>
  <c r="J40" i="2"/>
  <c r="J61" i="2" s="1"/>
  <c r="I40" i="2"/>
  <c r="I61" i="2" s="1"/>
  <c r="H40" i="2"/>
  <c r="H61" i="2" s="1"/>
  <c r="G40" i="2"/>
  <c r="G61" i="2" s="1"/>
  <c r="F43" i="2"/>
  <c r="F42" i="2"/>
  <c r="F63" i="2" s="1"/>
  <c r="F41" i="2"/>
  <c r="F62" i="2" s="1"/>
  <c r="F40" i="2"/>
  <c r="F61" i="2" s="1"/>
  <c r="E54" i="2"/>
  <c r="E53" i="2"/>
  <c r="E52" i="2"/>
  <c r="E51" i="2"/>
  <c r="E49" i="2"/>
  <c r="E48" i="2"/>
  <c r="E47" i="2"/>
  <c r="E46" i="2"/>
  <c r="E38" i="2"/>
  <c r="E37" i="2"/>
  <c r="E36" i="2"/>
  <c r="E35" i="2"/>
  <c r="E33" i="2"/>
  <c r="E32" i="2"/>
  <c r="E31" i="2"/>
  <c r="E30" i="2"/>
  <c r="E28" i="2"/>
  <c r="E27" i="2"/>
  <c r="E26" i="2"/>
  <c r="E25" i="2"/>
  <c r="E23" i="2"/>
  <c r="E22" i="2"/>
  <c r="E21" i="2"/>
  <c r="E20" i="2"/>
  <c r="E18" i="2"/>
  <c r="E17" i="2"/>
  <c r="E16" i="2"/>
  <c r="E15" i="2"/>
  <c r="Q80" i="2"/>
  <c r="P80" i="2"/>
  <c r="O80" i="2"/>
  <c r="N80" i="2"/>
  <c r="M80" i="2"/>
  <c r="L80" i="2"/>
  <c r="K80" i="2"/>
  <c r="J80" i="2"/>
  <c r="I80" i="2"/>
  <c r="H80" i="2"/>
  <c r="G80" i="2"/>
  <c r="F80" i="2"/>
  <c r="Q79" i="2"/>
  <c r="P79" i="2"/>
  <c r="O79" i="2"/>
  <c r="N79" i="2"/>
  <c r="M79" i="2"/>
  <c r="L79" i="2"/>
  <c r="K79" i="2"/>
  <c r="J79" i="2"/>
  <c r="I79" i="2"/>
  <c r="H79" i="2"/>
  <c r="G79" i="2"/>
  <c r="F79" i="2"/>
  <c r="Q78" i="2"/>
  <c r="P78" i="2"/>
  <c r="O78" i="2"/>
  <c r="N78" i="2"/>
  <c r="M78" i="2"/>
  <c r="L78" i="2"/>
  <c r="K78" i="2"/>
  <c r="J78" i="2"/>
  <c r="I78" i="2"/>
  <c r="H78" i="2"/>
  <c r="G78" i="2"/>
  <c r="F78" i="2"/>
  <c r="Q77" i="2"/>
  <c r="Q76" i="2" s="1"/>
  <c r="P77" i="2"/>
  <c r="O77" i="2"/>
  <c r="N77" i="2"/>
  <c r="M77" i="2"/>
  <c r="L77" i="2"/>
  <c r="L76" i="2" s="1"/>
  <c r="K77" i="2"/>
  <c r="J77" i="2"/>
  <c r="I77" i="2"/>
  <c r="H77" i="2"/>
  <c r="G77" i="2"/>
  <c r="F77" i="2"/>
  <c r="Q85" i="2"/>
  <c r="P85" i="2"/>
  <c r="P74" i="2" s="1"/>
  <c r="O85" i="2"/>
  <c r="N85" i="2"/>
  <c r="M85" i="2"/>
  <c r="L85" i="2"/>
  <c r="L74" i="2" s="1"/>
  <c r="K85" i="2"/>
  <c r="J85" i="2"/>
  <c r="I85" i="2"/>
  <c r="H85" i="2"/>
  <c r="H74" i="2" s="1"/>
  <c r="G85" i="2"/>
  <c r="F85" i="2"/>
  <c r="Q84" i="2"/>
  <c r="P84" i="2"/>
  <c r="P73" i="2" s="1"/>
  <c r="O84" i="2"/>
  <c r="N84" i="2"/>
  <c r="M84" i="2"/>
  <c r="L84" i="2"/>
  <c r="L73" i="2" s="1"/>
  <c r="K84" i="2"/>
  <c r="J84" i="2"/>
  <c r="I84" i="2"/>
  <c r="H84" i="2"/>
  <c r="H73" i="2" s="1"/>
  <c r="G84" i="2"/>
  <c r="F84" i="2"/>
  <c r="Q83" i="2"/>
  <c r="P83" i="2"/>
  <c r="P72" i="2" s="1"/>
  <c r="O83" i="2"/>
  <c r="N83" i="2"/>
  <c r="M83" i="2"/>
  <c r="L83" i="2"/>
  <c r="L72" i="2" s="1"/>
  <c r="K83" i="2"/>
  <c r="J83" i="2"/>
  <c r="I83" i="2"/>
  <c r="H83" i="2"/>
  <c r="G83" i="2"/>
  <c r="F83" i="2"/>
  <c r="Q82" i="2"/>
  <c r="Q81" i="2" s="1"/>
  <c r="P82" i="2"/>
  <c r="P81" i="2" s="1"/>
  <c r="O82" i="2"/>
  <c r="O81" i="2" s="1"/>
  <c r="N82" i="2"/>
  <c r="N81" i="2" s="1"/>
  <c r="M82" i="2"/>
  <c r="L82" i="2"/>
  <c r="L81" i="2" s="1"/>
  <c r="K82" i="2"/>
  <c r="K81" i="2" s="1"/>
  <c r="J82" i="2"/>
  <c r="J81" i="2" s="1"/>
  <c r="I82" i="2"/>
  <c r="I81" i="2" s="1"/>
  <c r="H82" i="2"/>
  <c r="H81" i="2" s="1"/>
  <c r="G82" i="2"/>
  <c r="G81" i="2" s="1"/>
  <c r="F82" i="2"/>
  <c r="Q50" i="2"/>
  <c r="P50" i="2"/>
  <c r="O50" i="2"/>
  <c r="N50" i="2"/>
  <c r="M50" i="2"/>
  <c r="L50" i="2"/>
  <c r="K50" i="2"/>
  <c r="J50" i="2"/>
  <c r="I50" i="2"/>
  <c r="H50" i="2"/>
  <c r="G50" i="2"/>
  <c r="F50" i="2"/>
  <c r="Q45" i="2"/>
  <c r="P45" i="2"/>
  <c r="O45" i="2"/>
  <c r="N45" i="2"/>
  <c r="M45" i="2"/>
  <c r="L45" i="2"/>
  <c r="K45" i="2"/>
  <c r="J45" i="2"/>
  <c r="I45" i="2"/>
  <c r="H45" i="2"/>
  <c r="G45" i="2"/>
  <c r="F45" i="2"/>
  <c r="Q34" i="2"/>
  <c r="P34" i="2"/>
  <c r="O34" i="2"/>
  <c r="N34" i="2"/>
  <c r="M34" i="2"/>
  <c r="L34" i="2"/>
  <c r="K34" i="2"/>
  <c r="J34" i="2"/>
  <c r="I34" i="2"/>
  <c r="H34" i="2"/>
  <c r="G34" i="2"/>
  <c r="F34" i="2"/>
  <c r="Q29" i="2"/>
  <c r="P29" i="2"/>
  <c r="O29" i="2"/>
  <c r="N29" i="2"/>
  <c r="M29" i="2"/>
  <c r="L29" i="2"/>
  <c r="K29" i="2"/>
  <c r="J29" i="2"/>
  <c r="I29" i="2"/>
  <c r="H29" i="2"/>
  <c r="G29" i="2"/>
  <c r="F29" i="2"/>
  <c r="Q24" i="2"/>
  <c r="P24" i="2"/>
  <c r="O24" i="2"/>
  <c r="N24" i="2"/>
  <c r="M24" i="2"/>
  <c r="L24" i="2"/>
  <c r="K24" i="2"/>
  <c r="J24" i="2"/>
  <c r="I24" i="2"/>
  <c r="H24" i="2"/>
  <c r="G24" i="2"/>
  <c r="F24" i="2"/>
  <c r="Q14" i="2"/>
  <c r="P14" i="2"/>
  <c r="O14" i="2"/>
  <c r="N14" i="2"/>
  <c r="M14" i="2"/>
  <c r="L14" i="2"/>
  <c r="K14" i="2"/>
  <c r="J14" i="2"/>
  <c r="I14" i="2"/>
  <c r="H14" i="2"/>
  <c r="G14" i="2"/>
  <c r="F14" i="2"/>
  <c r="Q19" i="2"/>
  <c r="P19" i="2"/>
  <c r="O19" i="2"/>
  <c r="N19" i="2"/>
  <c r="M19" i="2"/>
  <c r="L19" i="2"/>
  <c r="K19" i="2"/>
  <c r="J19" i="2"/>
  <c r="I19" i="2"/>
  <c r="H19" i="2"/>
  <c r="G19" i="2"/>
  <c r="F19" i="2"/>
  <c r="I76" i="2" l="1"/>
  <c r="M62" i="2"/>
  <c r="M63" i="2"/>
  <c r="M81" i="2"/>
  <c r="M76" i="2"/>
  <c r="M61" i="2"/>
  <c r="N76" i="2"/>
  <c r="E57" i="2"/>
  <c r="J64" i="2"/>
  <c r="N64" i="2"/>
  <c r="H64" i="2"/>
  <c r="L64" i="2"/>
  <c r="P64" i="2"/>
  <c r="I64" i="2"/>
  <c r="M64" i="2"/>
  <c r="Q64" i="2"/>
  <c r="G64" i="2"/>
  <c r="K64" i="2"/>
  <c r="O64" i="2"/>
  <c r="L39" i="2"/>
  <c r="E43" i="2"/>
  <c r="E82" i="2"/>
  <c r="E83" i="2"/>
  <c r="E85" i="2"/>
  <c r="E80" i="2"/>
  <c r="E66" i="2"/>
  <c r="E67" i="2"/>
  <c r="E68" i="2"/>
  <c r="E69" i="2"/>
  <c r="E56" i="2"/>
  <c r="E29" i="2"/>
  <c r="E34" i="2"/>
  <c r="F64" i="2"/>
  <c r="E59" i="2"/>
  <c r="E58" i="2"/>
  <c r="I39" i="2"/>
  <c r="M39" i="2"/>
  <c r="Q39" i="2"/>
  <c r="E19" i="2"/>
  <c r="E40" i="2"/>
  <c r="F76" i="2"/>
  <c r="E24" i="2"/>
  <c r="E84" i="2"/>
  <c r="G39" i="2"/>
  <c r="E79" i="2"/>
  <c r="G76" i="2"/>
  <c r="P76" i="2"/>
  <c r="P39" i="2"/>
  <c r="O39" i="2"/>
  <c r="O76" i="2"/>
  <c r="K76" i="2"/>
  <c r="K39" i="2"/>
  <c r="H39" i="2"/>
  <c r="H72" i="2"/>
  <c r="H76" i="2"/>
  <c r="E14" i="2"/>
  <c r="E41" i="2"/>
  <c r="E78" i="2"/>
  <c r="E77" i="2"/>
  <c r="E42" i="2"/>
  <c r="G72" i="2"/>
  <c r="K72" i="2"/>
  <c r="O72" i="2"/>
  <c r="G73" i="2"/>
  <c r="K73" i="2"/>
  <c r="O73" i="2"/>
  <c r="G74" i="2"/>
  <c r="K74" i="2"/>
  <c r="O74" i="2"/>
  <c r="F71" i="2"/>
  <c r="J71" i="2"/>
  <c r="N71" i="2"/>
  <c r="F72" i="2"/>
  <c r="J72" i="2"/>
  <c r="N72" i="2"/>
  <c r="F73" i="2"/>
  <c r="J73" i="2"/>
  <c r="N73" i="2"/>
  <c r="F74" i="2"/>
  <c r="J74" i="2"/>
  <c r="N74" i="2"/>
  <c r="I72" i="2"/>
  <c r="M72" i="2"/>
  <c r="Q72" i="2"/>
  <c r="I73" i="2"/>
  <c r="M73" i="2"/>
  <c r="Q73" i="2"/>
  <c r="I74" i="2"/>
  <c r="M74" i="2"/>
  <c r="Q74" i="2"/>
  <c r="I71" i="2"/>
  <c r="M71" i="2"/>
  <c r="Q71" i="2"/>
  <c r="H71" i="2"/>
  <c r="H70" i="2" s="1"/>
  <c r="L71" i="2"/>
  <c r="L70" i="2" s="1"/>
  <c r="P71" i="2"/>
  <c r="P70" i="2" s="1"/>
  <c r="J76" i="2"/>
  <c r="G71" i="2"/>
  <c r="K71" i="2"/>
  <c r="O71" i="2"/>
  <c r="I65" i="2"/>
  <c r="G65" i="2"/>
  <c r="F65" i="2"/>
  <c r="N65" i="2"/>
  <c r="M65" i="2"/>
  <c r="Q65" i="2"/>
  <c r="K65" i="2"/>
  <c r="J65" i="2"/>
  <c r="G55" i="2"/>
  <c r="H65" i="2"/>
  <c r="L65" i="2"/>
  <c r="P65" i="2"/>
  <c r="O55" i="2"/>
  <c r="O65" i="2"/>
  <c r="F81" i="2"/>
  <c r="E50" i="2"/>
  <c r="F39" i="2"/>
  <c r="J39" i="2"/>
  <c r="N39" i="2"/>
  <c r="H55" i="2"/>
  <c r="L55" i="2"/>
  <c r="P55" i="2"/>
  <c r="K55" i="2"/>
  <c r="F55" i="2"/>
  <c r="J55" i="2"/>
  <c r="N55" i="2"/>
  <c r="I55" i="2"/>
  <c r="M55" i="2"/>
  <c r="Q55" i="2"/>
  <c r="E45" i="2"/>
  <c r="G60" i="2" l="1"/>
  <c r="E63" i="2"/>
  <c r="E72" i="2"/>
  <c r="E76" i="2"/>
  <c r="E71" i="2"/>
  <c r="E39" i="2"/>
  <c r="E62" i="2"/>
  <c r="E64" i="2"/>
  <c r="E74" i="2"/>
  <c r="E61" i="2"/>
  <c r="E73" i="2"/>
  <c r="K70" i="2"/>
  <c r="I70" i="2"/>
  <c r="O70" i="2"/>
  <c r="N70" i="2"/>
  <c r="M70" i="2"/>
  <c r="F60" i="2"/>
  <c r="Q70" i="2"/>
  <c r="F70" i="2"/>
  <c r="L60" i="2"/>
  <c r="G70" i="2"/>
  <c r="J70" i="2"/>
  <c r="N60" i="2"/>
  <c r="O60" i="2"/>
  <c r="Q60" i="2"/>
  <c r="E81" i="2"/>
  <c r="E65" i="2"/>
  <c r="K60" i="2"/>
  <c r="J60" i="2"/>
  <c r="P60" i="2"/>
  <c r="M60" i="2"/>
  <c r="E55" i="2"/>
  <c r="H60" i="2"/>
  <c r="I60" i="2"/>
  <c r="E70" i="2" l="1"/>
  <c r="E60" i="2"/>
</calcChain>
</file>

<file path=xl/sharedStrings.xml><?xml version="1.0" encoding="utf-8"?>
<sst xmlns="http://schemas.openxmlformats.org/spreadsheetml/2006/main" count="130" uniqueCount="55">
  <si>
    <t>№ основного мероприятия</t>
  </si>
  <si>
    <t>Основное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</si>
  <si>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</si>
  <si>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</si>
  <si>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</si>
  <si>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</si>
  <si>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</si>
  <si>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</si>
  <si>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</si>
  <si>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</si>
  <si>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</si>
  <si>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</si>
  <si>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</si>
  <si>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</si>
  <si>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</si>
  <si>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</si>
  <si>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</si>
  <si>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</si>
  <si>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</si>
  <si>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</si>
  <si>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</si>
  <si>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</si>
  <si>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Всего по муниципальной программе:</t>
  </si>
  <si>
    <t>В том числе:</t>
  </si>
  <si>
    <t>1.2</t>
  </si>
  <si>
    <t>Подпрограмма 1 «Организация бюджетного процесса в городе Покачи»</t>
  </si>
  <si>
    <t>Итого по подпрограмме 1</t>
  </si>
  <si>
    <t>1.3</t>
  </si>
  <si>
    <t>Подпрограмма 2 «Управление муниципальным долгом города Покачи»</t>
  </si>
  <si>
    <t>2.1</t>
  </si>
  <si>
    <t>2.2</t>
  </si>
  <si>
    <t>Итого по подпрограмме 2</t>
  </si>
  <si>
    <t>Комитет финансов администрации города Покачи</t>
  </si>
  <si>
    <t>1.4</t>
  </si>
  <si>
    <t>Глава города Покачи</t>
  </si>
  <si>
    <t>1.5</t>
  </si>
  <si>
    <t>Муниципальное учреждение «Центр по бухгалтерскому и экономическому обслуживанию».</t>
  </si>
  <si>
    <t>1.6</t>
  </si>
  <si>
    <t>Ответственный исполнитель (комитет финансов администрации города Покачи)</t>
  </si>
  <si>
    <t>Соисполнитель  (муниципальное учреждение «Центр по бухгалтерскому и экономическому обслуживанию»)</t>
  </si>
  <si>
    <t>Инвестиции в объекты муниципальной собственности</t>
  </si>
  <si>
    <t>Прочие расходы</t>
  </si>
  <si>
    <t>2022 г.</t>
  </si>
  <si>
    <t>Организация  планирования, создание условий для исполнения бюджета города Покачи, формирование отчетности о его исполнении
(1)</t>
  </si>
  <si>
    <t>Обеспечение деятельности органов местного самоуправления города Покачи (за исключением ОМС осуществляющие отдельные переданные государственные полномочия)
(1)
.</t>
  </si>
  <si>
    <t>Обеспечение деятельности органов местного самоуправления осуществляющие отдельные переданные государственные полномочия
(2)</t>
  </si>
  <si>
    <t>Обеспечение деятельности муниципального учреждения «Центр по бухгалтерскому и экономическому обслуживанию»
(2)</t>
  </si>
  <si>
    <t>Обеспечение условий для предоставления дополнительных гарантий и компенсаций утвержденных решением Думы города Покачи о бюджете города Покачи
(5)</t>
  </si>
  <si>
    <t xml:space="preserve">Формирование в бюджете города Покачи резервного фонда администрации города в соответствии с требованиями Бюджетного кодекса Российской Федерации
(6)
</t>
  </si>
  <si>
    <t>Обслуживание муниципального долга города Покачи
(3)</t>
  </si>
  <si>
    <t>Мониторинг состояния муниципального долга
(4)</t>
  </si>
  <si>
    <t>Распределение финансовых ресурсов муниципальной программы "Управление муниципальными финансами города Покачи на 2019-2030 годы"</t>
  </si>
  <si>
    <t>Финансовые затраты на реализацию (руб.)</t>
  </si>
  <si>
    <t>Таблица 2</t>
  </si>
  <si>
    <t xml:space="preserve">Приложение 
к постановлению администрации
города Покачи
от 16.11.2020 № 958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</si>
</sst>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[$-419]#,##0.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164" fontId="0" fillId="0" borderId="0"/>
    <xf numFmtId="43" fontId="3" fillId="0" borderId="0" applyFont="0" applyFill="0" applyBorder="0" applyAlignment="0" applyProtection="0"/>
    <xf numFmtId="164" fontId="3" fillId="0" borderId="0"/>
  </cellStyleXfs>
  <cellXfs count="50">
    <xf numFmtId="164" fontId="0" fillId="0" borderId="0" xfId="0"/>
    <xf numFmtId="164" fontId="1" fillId="0" borderId="0" xfId="0" applyFont="1" applyFill="1"/>
    <xf numFmtId="164" fontId="1" fillId="0" borderId="0" xfId="0" applyFont="1" applyFill="1" applyAlignment="1">
      <alignment vertical="top"/>
    </xf>
    <xf numFmtId="164" fontId="0" fillId="0" borderId="0" xfId="0" applyFill="1"/>
    <xf numFmtId="164" fontId="1" fillId="2" borderId="0" xfId="0" applyFont="1" applyFill="1"/>
    <xf numFmtId="164" fontId="0" fillId="2" borderId="0" xfId="0" applyFill="1"/>
    <xf numFmtId="164" fontId="2" fillId="3" borderId="0" xfId="0" applyFont="1" applyFill="1"/>
    <xf numFmtId="164" fontId="2" fillId="3" borderId="0" xfId="0" applyFont="1" applyFill="1" applyAlignment="1">
      <alignment horizontal="right" wrapText="1"/>
    </xf>
    <xf numFmtId="164" fontId="2" fillId="3" borderId="0" xfId="0" applyFont="1" applyFill="1" applyAlignment="1">
      <alignment horizontal="right"/>
    </xf>
    <xf numFmtId="164" fontId="2" fillId="3" borderId="0" xfId="0" applyFont="1" applyFill="1" applyAlignment="1">
      <alignment horizontal="right" wrapText="1"/>
    </xf>
    <xf numFmtId="164" fontId="2" fillId="3" borderId="0" xfId="0" applyFont="1" applyFill="1" applyAlignment="1">
      <alignment horizontal="right"/>
    </xf>
    <xf numFmtId="164" fontId="2" fillId="3" borderId="2" xfId="0" applyFont="1" applyFill="1" applyBorder="1" applyAlignment="1">
      <alignment horizontal="center"/>
    </xf>
    <xf numFmtId="164" fontId="2" fillId="3" borderId="1" xfId="0" applyFont="1" applyFill="1" applyBorder="1" applyAlignment="1">
      <alignment horizontal="center" vertical="center" wrapText="1"/>
    </xf>
    <xf numFmtId="164" fontId="2" fillId="3" borderId="1" xfId="0" applyFont="1" applyFill="1" applyBorder="1" applyAlignment="1">
      <alignment horizontal="center" vertical="center"/>
    </xf>
    <xf numFmtId="164" fontId="2" fillId="3" borderId="1" xfId="0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164" fontId="2" fillId="3" borderId="7" xfId="0" applyFont="1" applyFill="1" applyBorder="1" applyAlignment="1">
      <alignment horizontal="center"/>
    </xf>
    <xf numFmtId="49" fontId="2" fillId="3" borderId="5" xfId="0" applyNumberFormat="1" applyFont="1" applyFill="1" applyBorder="1" applyAlignment="1">
      <alignment horizontal="center" vertical="center"/>
    </xf>
    <xf numFmtId="164" fontId="2" fillId="3" borderId="5" xfId="0" applyFont="1" applyFill="1" applyBorder="1" applyAlignment="1">
      <alignment horizontal="center" vertical="center" wrapText="1"/>
    </xf>
    <xf numFmtId="164" fontId="2" fillId="3" borderId="1" xfId="0" applyFont="1" applyFill="1" applyBorder="1" applyAlignment="1"/>
    <xf numFmtId="4" fontId="4" fillId="3" borderId="1" xfId="1" applyNumberFormat="1" applyFont="1" applyFill="1" applyBorder="1" applyAlignment="1"/>
    <xf numFmtId="49" fontId="2" fillId="3" borderId="8" xfId="0" applyNumberFormat="1" applyFont="1" applyFill="1" applyBorder="1" applyAlignment="1">
      <alignment horizontal="center" vertical="center"/>
    </xf>
    <xf numFmtId="164" fontId="2" fillId="3" borderId="8" xfId="0" applyFont="1" applyFill="1" applyBorder="1" applyAlignment="1">
      <alignment horizontal="center" vertical="center" wrapText="1"/>
    </xf>
    <xf numFmtId="164" fontId="2" fillId="3" borderId="1" xfId="0" applyFont="1" applyFill="1" applyBorder="1" applyAlignment="1">
      <alignment wrapText="1"/>
    </xf>
    <xf numFmtId="4" fontId="2" fillId="3" borderId="1" xfId="1" applyNumberFormat="1" applyFont="1" applyFill="1" applyBorder="1" applyAlignment="1"/>
    <xf numFmtId="49" fontId="2" fillId="3" borderId="6" xfId="0" applyNumberFormat="1" applyFont="1" applyFill="1" applyBorder="1" applyAlignment="1">
      <alignment horizontal="center" vertical="center"/>
    </xf>
    <xf numFmtId="164" fontId="2" fillId="3" borderId="6" xfId="0" applyFont="1" applyFill="1" applyBorder="1" applyAlignment="1">
      <alignment horizontal="center" vertical="center" wrapText="1"/>
    </xf>
    <xf numFmtId="43" fontId="4" fillId="3" borderId="1" xfId="1" applyNumberFormat="1" applyFont="1" applyFill="1" applyBorder="1" applyAlignment="1">
      <alignment horizontal="right"/>
    </xf>
    <xf numFmtId="49" fontId="2" fillId="3" borderId="5" xfId="0" applyNumberFormat="1" applyFont="1" applyFill="1" applyBorder="1" applyAlignment="1">
      <alignment horizontal="center"/>
    </xf>
    <xf numFmtId="164" fontId="2" fillId="3" borderId="5" xfId="0" applyFont="1" applyFill="1" applyBorder="1" applyAlignment="1">
      <alignment horizontal="left"/>
    </xf>
    <xf numFmtId="164" fontId="2" fillId="3" borderId="5" xfId="0" applyFont="1" applyFill="1" applyBorder="1" applyAlignment="1">
      <alignment horizontal="center"/>
    </xf>
    <xf numFmtId="49" fontId="2" fillId="3" borderId="8" xfId="0" applyNumberFormat="1" applyFont="1" applyFill="1" applyBorder="1" applyAlignment="1">
      <alignment horizontal="center"/>
    </xf>
    <xf numFmtId="164" fontId="2" fillId="3" borderId="8" xfId="0" applyFont="1" applyFill="1" applyBorder="1" applyAlignment="1">
      <alignment horizontal="left"/>
    </xf>
    <xf numFmtId="164" fontId="2" fillId="3" borderId="8" xfId="0" applyFont="1" applyFill="1" applyBorder="1" applyAlignment="1">
      <alignment horizontal="center"/>
    </xf>
    <xf numFmtId="49" fontId="2" fillId="3" borderId="6" xfId="0" applyNumberFormat="1" applyFont="1" applyFill="1" applyBorder="1" applyAlignment="1">
      <alignment horizontal="center"/>
    </xf>
    <xf numFmtId="164" fontId="2" fillId="3" borderId="6" xfId="0" applyFont="1" applyFill="1" applyBorder="1" applyAlignment="1">
      <alignment horizontal="left"/>
    </xf>
    <xf numFmtId="164" fontId="2" fillId="3" borderId="6" xfId="0" applyFont="1" applyFill="1" applyBorder="1" applyAlignment="1">
      <alignment horizontal="center"/>
    </xf>
    <xf numFmtId="164" fontId="2" fillId="3" borderId="1" xfId="0" applyFont="1" applyFill="1" applyBorder="1" applyAlignment="1">
      <alignment horizontal="center"/>
    </xf>
    <xf numFmtId="4" fontId="4" fillId="3" borderId="1" xfId="0" applyNumberFormat="1" applyFont="1" applyFill="1" applyBorder="1" applyAlignment="1"/>
    <xf numFmtId="4" fontId="2" fillId="3" borderId="1" xfId="0" applyNumberFormat="1" applyFont="1" applyFill="1" applyBorder="1" applyAlignment="1"/>
    <xf numFmtId="49" fontId="2" fillId="3" borderId="1" xfId="0" applyNumberFormat="1" applyFont="1" applyFill="1" applyBorder="1" applyAlignment="1">
      <alignment horizontal="center" vertical="center"/>
    </xf>
    <xf numFmtId="164" fontId="2" fillId="3" borderId="9" xfId="0" applyFont="1" applyFill="1" applyBorder="1" applyAlignment="1">
      <alignment horizontal="left" wrapText="1"/>
    </xf>
    <xf numFmtId="164" fontId="2" fillId="3" borderId="10" xfId="0" applyFont="1" applyFill="1" applyBorder="1" applyAlignment="1">
      <alignment horizontal="left" wrapText="1"/>
    </xf>
    <xf numFmtId="164" fontId="2" fillId="3" borderId="11" xfId="0" applyFont="1" applyFill="1" applyBorder="1" applyAlignment="1">
      <alignment horizontal="left" wrapText="1"/>
    </xf>
    <xf numFmtId="164" fontId="2" fillId="3" borderId="12" xfId="0" applyFont="1" applyFill="1" applyBorder="1" applyAlignment="1">
      <alignment horizontal="left" wrapText="1"/>
    </xf>
    <xf numFmtId="164" fontId="2" fillId="3" borderId="13" xfId="0" applyFont="1" applyFill="1" applyBorder="1" applyAlignment="1">
      <alignment horizontal="left" wrapText="1"/>
    </xf>
    <xf numFmtId="164" fontId="2" fillId="3" borderId="14" xfId="0" applyFont="1" applyFill="1" applyBorder="1" applyAlignment="1">
      <alignment horizontal="left" wrapText="1"/>
    </xf>
    <xf numFmtId="164" fontId="2" fillId="3" borderId="3" xfId="0" applyFont="1" applyFill="1" applyBorder="1" applyAlignment="1">
      <alignment horizontal="left" wrapText="1"/>
    </xf>
    <xf numFmtId="164" fontId="2" fillId="3" borderId="4" xfId="0" applyFont="1" applyFill="1" applyBorder="1" applyAlignment="1">
      <alignment horizontal="left" wrapText="1"/>
    </xf>
    <xf numFmtId="164" fontId="2" fillId="3" borderId="6" xfId="0" applyFont="1" applyFill="1" applyBorder="1" applyAlignment="1">
      <alignment horizont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7"/>
  <sheetViews>
    <sheetView tabSelected="1" topLeftCell="C1" zoomScale="76" zoomScaleNormal="76" workbookViewId="0">
      <selection activeCell="M1" sqref="M1:Q1"/>
    </sheetView>
  </sheetViews>
  <sheetFormatPr defaultColWidth="9.109375" defaultRowHeight="14.4" x14ac:dyDescent="0.3"/>
  <cols>
    <col min="1" max="1" width="14.44140625" style="3" customWidth="1"/>
    <col min="2" max="2" width="27" style="3" customWidth="1"/>
    <col min="3" max="3" width="25.109375" style="3" customWidth="1"/>
    <col min="4" max="4" width="18.44140625" style="3" customWidth="1"/>
    <col min="5" max="5" width="22.44140625" style="3" customWidth="1"/>
    <col min="6" max="6" width="16.33203125" style="3" customWidth="1"/>
    <col min="7" max="7" width="16.33203125" style="5" customWidth="1"/>
    <col min="8" max="17" width="16.33203125" style="3" customWidth="1"/>
    <col min="18" max="16384" width="9.109375" style="3"/>
  </cols>
  <sheetData>
    <row r="1" spans="1:17" s="1" customFormat="1" ht="81" customHeigh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7" t="s">
        <v>54</v>
      </c>
      <c r="N1" s="8"/>
      <c r="O1" s="8"/>
      <c r="P1" s="8"/>
      <c r="Q1" s="8"/>
    </row>
    <row r="2" spans="1:17" s="1" customFormat="1" ht="39" customHeight="1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9"/>
      <c r="N2" s="10"/>
      <c r="O2" s="10"/>
      <c r="P2" s="8" t="s">
        <v>53</v>
      </c>
      <c r="Q2" s="8"/>
    </row>
    <row r="3" spans="1:17" s="1" customFormat="1" ht="27.75" customHeight="1" x14ac:dyDescent="0.3">
      <c r="A3" s="11" t="s">
        <v>51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7" s="1" customFormat="1" ht="59.25" customHeight="1" x14ac:dyDescent="0.25">
      <c r="A4" s="12" t="s">
        <v>0</v>
      </c>
      <c r="B4" s="12" t="s">
        <v>1</v>
      </c>
      <c r="C4" s="12" t="s">
        <v>2</v>
      </c>
      <c r="D4" s="12" t="s">
        <v>3</v>
      </c>
      <c r="E4" s="12" t="s">
        <v>52</v>
      </c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s="1" customFormat="1" ht="15.6" x14ac:dyDescent="0.25">
      <c r="A5" s="12"/>
      <c r="B5" s="12"/>
      <c r="C5" s="12"/>
      <c r="D5" s="12"/>
      <c r="E5" s="13" t="s">
        <v>4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1:17" s="1" customFormat="1" ht="24" customHeight="1" x14ac:dyDescent="0.25">
      <c r="A6" s="12"/>
      <c r="B6" s="12"/>
      <c r="C6" s="12"/>
      <c r="D6" s="12"/>
      <c r="E6" s="13"/>
      <c r="F6" s="14" t="s">
        <v>5</v>
      </c>
      <c r="G6" s="14" t="s">
        <v>6</v>
      </c>
      <c r="H6" s="14" t="s">
        <v>7</v>
      </c>
      <c r="I6" s="14" t="s">
        <v>42</v>
      </c>
      <c r="J6" s="14" t="s">
        <v>8</v>
      </c>
      <c r="K6" s="14" t="s">
        <v>9</v>
      </c>
      <c r="L6" s="14" t="s">
        <v>10</v>
      </c>
      <c r="M6" s="14" t="s">
        <v>11</v>
      </c>
      <c r="N6" s="14" t="s">
        <v>12</v>
      </c>
      <c r="O6" s="14" t="s">
        <v>13</v>
      </c>
      <c r="P6" s="14" t="s">
        <v>14</v>
      </c>
      <c r="Q6" s="14" t="s">
        <v>15</v>
      </c>
    </row>
    <row r="7" spans="1:17" s="1" customFormat="1" ht="24" customHeight="1" x14ac:dyDescent="0.25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  <c r="L7" s="15">
        <v>12</v>
      </c>
      <c r="M7" s="15">
        <v>13</v>
      </c>
      <c r="N7" s="15">
        <v>14</v>
      </c>
      <c r="O7" s="15">
        <v>15</v>
      </c>
      <c r="P7" s="15">
        <v>16</v>
      </c>
      <c r="Q7" s="15">
        <v>17</v>
      </c>
    </row>
    <row r="8" spans="1:17" s="1" customFormat="1" ht="15.6" x14ac:dyDescent="0.3">
      <c r="A8" s="16" t="s">
        <v>25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</row>
    <row r="9" spans="1:17" s="2" customFormat="1" ht="32.25" customHeight="1" x14ac:dyDescent="0.3">
      <c r="A9" s="17" t="s">
        <v>21</v>
      </c>
      <c r="B9" s="18" t="s">
        <v>43</v>
      </c>
      <c r="C9" s="18" t="s">
        <v>32</v>
      </c>
      <c r="D9" s="19" t="s">
        <v>16</v>
      </c>
      <c r="E9" s="20">
        <v>0</v>
      </c>
      <c r="F9" s="20">
        <f>F10+F11+F12+F13</f>
        <v>0</v>
      </c>
      <c r="G9" s="20">
        <f t="shared" ref="G9:Q9" si="0">G10+G11+G12+G13</f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  <c r="M9" s="20">
        <f t="shared" si="0"/>
        <v>0</v>
      </c>
      <c r="N9" s="20">
        <f t="shared" si="0"/>
        <v>0</v>
      </c>
      <c r="O9" s="20">
        <f t="shared" si="0"/>
        <v>0</v>
      </c>
      <c r="P9" s="20">
        <f t="shared" si="0"/>
        <v>0</v>
      </c>
      <c r="Q9" s="20">
        <f t="shared" si="0"/>
        <v>0</v>
      </c>
    </row>
    <row r="10" spans="1:17" s="2" customFormat="1" ht="32.25" customHeight="1" x14ac:dyDescent="0.3">
      <c r="A10" s="21"/>
      <c r="B10" s="22"/>
      <c r="C10" s="22"/>
      <c r="D10" s="23" t="s">
        <v>17</v>
      </c>
      <c r="E10" s="20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17" s="2" customFormat="1" ht="32.25" customHeight="1" x14ac:dyDescent="0.3">
      <c r="A11" s="21"/>
      <c r="B11" s="22"/>
      <c r="C11" s="22"/>
      <c r="D11" s="23" t="s">
        <v>18</v>
      </c>
      <c r="E11" s="20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</row>
    <row r="12" spans="1:17" s="2" customFormat="1" ht="32.25" customHeight="1" x14ac:dyDescent="0.3">
      <c r="A12" s="21"/>
      <c r="B12" s="22"/>
      <c r="C12" s="22"/>
      <c r="D12" s="23" t="s">
        <v>19</v>
      </c>
      <c r="E12" s="20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</row>
    <row r="13" spans="1:17" s="2" customFormat="1" ht="33" customHeight="1" x14ac:dyDescent="0.3">
      <c r="A13" s="25"/>
      <c r="B13" s="26"/>
      <c r="C13" s="26"/>
      <c r="D13" s="23" t="s">
        <v>20</v>
      </c>
      <c r="E13" s="20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</row>
    <row r="14" spans="1:17" s="2" customFormat="1" ht="32.25" customHeight="1" x14ac:dyDescent="0.3">
      <c r="A14" s="17" t="s">
        <v>24</v>
      </c>
      <c r="B14" s="18" t="s">
        <v>44</v>
      </c>
      <c r="C14" s="18" t="s">
        <v>32</v>
      </c>
      <c r="D14" s="19" t="s">
        <v>16</v>
      </c>
      <c r="E14" s="20">
        <f t="shared" ref="E14:E43" si="1">F14+G14+H14+I14+J14+K14+L14+M14+N14+O14+P14+Q14</f>
        <v>1860945575.3299999</v>
      </c>
      <c r="F14" s="20">
        <f t="shared" ref="F14:Q14" si="2">F15+F16+F17+F18</f>
        <v>195064310.44999999</v>
      </c>
      <c r="G14" s="20">
        <f t="shared" si="2"/>
        <v>167340968.88</v>
      </c>
      <c r="H14" s="20">
        <f t="shared" si="2"/>
        <v>152288481</v>
      </c>
      <c r="I14" s="20">
        <f t="shared" si="2"/>
        <v>149583535</v>
      </c>
      <c r="J14" s="20">
        <f t="shared" si="2"/>
        <v>149583535</v>
      </c>
      <c r="K14" s="20">
        <f t="shared" si="2"/>
        <v>149583535</v>
      </c>
      <c r="L14" s="20">
        <f t="shared" si="2"/>
        <v>149583535</v>
      </c>
      <c r="M14" s="20">
        <f t="shared" si="2"/>
        <v>149583535</v>
      </c>
      <c r="N14" s="20">
        <f t="shared" si="2"/>
        <v>149583535</v>
      </c>
      <c r="O14" s="20">
        <f t="shared" si="2"/>
        <v>149583535</v>
      </c>
      <c r="P14" s="20">
        <f t="shared" si="2"/>
        <v>149583535</v>
      </c>
      <c r="Q14" s="20">
        <f t="shared" si="2"/>
        <v>149583535</v>
      </c>
    </row>
    <row r="15" spans="1:17" s="2" customFormat="1" ht="32.25" customHeight="1" x14ac:dyDescent="0.3">
      <c r="A15" s="21"/>
      <c r="B15" s="22"/>
      <c r="C15" s="22"/>
      <c r="D15" s="23" t="s">
        <v>17</v>
      </c>
      <c r="E15" s="20">
        <f t="shared" si="1"/>
        <v>3571000</v>
      </c>
      <c r="F15" s="24">
        <v>3571000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</row>
    <row r="16" spans="1:17" s="2" customFormat="1" ht="32.25" customHeight="1" x14ac:dyDescent="0.3">
      <c r="A16" s="21"/>
      <c r="B16" s="22"/>
      <c r="C16" s="22"/>
      <c r="D16" s="23" t="s">
        <v>18</v>
      </c>
      <c r="E16" s="20">
        <f t="shared" si="1"/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17" s="2" customFormat="1" ht="32.25" customHeight="1" x14ac:dyDescent="0.3">
      <c r="A17" s="21"/>
      <c r="B17" s="22"/>
      <c r="C17" s="22"/>
      <c r="D17" s="23" t="s">
        <v>19</v>
      </c>
      <c r="E17" s="20">
        <f t="shared" si="1"/>
        <v>1857374575.3299999</v>
      </c>
      <c r="F17" s="24">
        <v>191493310.44999999</v>
      </c>
      <c r="G17" s="24">
        <v>167340968.88</v>
      </c>
      <c r="H17" s="24">
        <v>152288481</v>
      </c>
      <c r="I17" s="24">
        <v>149583535</v>
      </c>
      <c r="J17" s="24">
        <v>149583535</v>
      </c>
      <c r="K17" s="24">
        <v>149583535</v>
      </c>
      <c r="L17" s="24">
        <v>149583535</v>
      </c>
      <c r="M17" s="24">
        <v>149583535</v>
      </c>
      <c r="N17" s="24">
        <v>149583535</v>
      </c>
      <c r="O17" s="24">
        <v>149583535</v>
      </c>
      <c r="P17" s="24">
        <v>149583535</v>
      </c>
      <c r="Q17" s="24">
        <v>149583535</v>
      </c>
    </row>
    <row r="18" spans="1:17" s="2" customFormat="1" ht="33" customHeight="1" x14ac:dyDescent="0.3">
      <c r="A18" s="25"/>
      <c r="B18" s="26"/>
      <c r="C18" s="26"/>
      <c r="D18" s="23" t="s">
        <v>20</v>
      </c>
      <c r="E18" s="20">
        <f t="shared" si="1"/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</row>
    <row r="19" spans="1:17" s="2" customFormat="1" ht="34.5" customHeight="1" x14ac:dyDescent="0.3">
      <c r="A19" s="17" t="s">
        <v>27</v>
      </c>
      <c r="B19" s="18" t="s">
        <v>45</v>
      </c>
      <c r="C19" s="18" t="s">
        <v>32</v>
      </c>
      <c r="D19" s="19" t="s">
        <v>16</v>
      </c>
      <c r="E19" s="27">
        <f t="shared" si="1"/>
        <v>71143567.790000007</v>
      </c>
      <c r="F19" s="20">
        <f t="shared" ref="F19:Q19" si="3">F20+F21+F22+F23</f>
        <v>18065652.170000002</v>
      </c>
      <c r="G19" s="20">
        <f t="shared" si="3"/>
        <v>18501015.620000001</v>
      </c>
      <c r="H19" s="20">
        <f t="shared" si="3"/>
        <v>17211700</v>
      </c>
      <c r="I19" s="20">
        <f t="shared" si="3"/>
        <v>17365200</v>
      </c>
      <c r="J19" s="20">
        <f t="shared" si="3"/>
        <v>0</v>
      </c>
      <c r="K19" s="20">
        <f t="shared" si="3"/>
        <v>0</v>
      </c>
      <c r="L19" s="20">
        <f t="shared" si="3"/>
        <v>0</v>
      </c>
      <c r="M19" s="20">
        <f t="shared" si="3"/>
        <v>0</v>
      </c>
      <c r="N19" s="20">
        <f t="shared" si="3"/>
        <v>0</v>
      </c>
      <c r="O19" s="20">
        <f t="shared" si="3"/>
        <v>0</v>
      </c>
      <c r="P19" s="20">
        <f t="shared" si="3"/>
        <v>0</v>
      </c>
      <c r="Q19" s="20">
        <f t="shared" si="3"/>
        <v>0</v>
      </c>
    </row>
    <row r="20" spans="1:17" s="2" customFormat="1" ht="34.5" customHeight="1" x14ac:dyDescent="0.3">
      <c r="A20" s="21"/>
      <c r="B20" s="22"/>
      <c r="C20" s="22"/>
      <c r="D20" s="23" t="s">
        <v>17</v>
      </c>
      <c r="E20" s="27">
        <f t="shared" si="1"/>
        <v>19255900</v>
      </c>
      <c r="F20" s="24">
        <v>4793500</v>
      </c>
      <c r="G20" s="24">
        <v>4696700</v>
      </c>
      <c r="H20" s="24">
        <f>4815000-6000</f>
        <v>4809000</v>
      </c>
      <c r="I20" s="24">
        <f>4988300-31600</f>
        <v>4956700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</row>
    <row r="21" spans="1:17" s="2" customFormat="1" ht="34.5" customHeight="1" x14ac:dyDescent="0.3">
      <c r="A21" s="21"/>
      <c r="B21" s="22"/>
      <c r="C21" s="22"/>
      <c r="D21" s="23" t="s">
        <v>18</v>
      </c>
      <c r="E21" s="27">
        <f t="shared" si="1"/>
        <v>49160727</v>
      </c>
      <c r="F21" s="24">
        <v>11952727</v>
      </c>
      <c r="G21" s="24">
        <f>17150400-4753600</f>
        <v>12396800</v>
      </c>
      <c r="H21" s="24">
        <f>17217700-4815000</f>
        <v>12402700</v>
      </c>
      <c r="I21" s="24">
        <f>17396800-4988300</f>
        <v>12408500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</row>
    <row r="22" spans="1:17" s="2" customFormat="1" ht="34.5" customHeight="1" x14ac:dyDescent="0.3">
      <c r="A22" s="21"/>
      <c r="B22" s="22"/>
      <c r="C22" s="22"/>
      <c r="D22" s="23" t="s">
        <v>19</v>
      </c>
      <c r="E22" s="20">
        <f t="shared" si="1"/>
        <v>2726940.79</v>
      </c>
      <c r="F22" s="24">
        <v>1319425.17</v>
      </c>
      <c r="G22" s="24">
        <v>1407515.62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</row>
    <row r="23" spans="1:17" s="2" customFormat="1" ht="34.5" customHeight="1" x14ac:dyDescent="0.3">
      <c r="A23" s="25"/>
      <c r="B23" s="26"/>
      <c r="C23" s="26"/>
      <c r="D23" s="23" t="s">
        <v>20</v>
      </c>
      <c r="E23" s="20">
        <f t="shared" si="1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</row>
    <row r="24" spans="1:17" s="2" customFormat="1" ht="34.5" customHeight="1" x14ac:dyDescent="0.3">
      <c r="A24" s="17" t="s">
        <v>33</v>
      </c>
      <c r="B24" s="18" t="s">
        <v>46</v>
      </c>
      <c r="C24" s="18" t="s">
        <v>36</v>
      </c>
      <c r="D24" s="19" t="s">
        <v>16</v>
      </c>
      <c r="E24" s="20">
        <f t="shared" si="1"/>
        <v>459179983.75</v>
      </c>
      <c r="F24" s="20">
        <f t="shared" ref="F24:Q24" si="4">F25+F26+F27+F28</f>
        <v>48707719.240000002</v>
      </c>
      <c r="G24" s="20">
        <f t="shared" si="4"/>
        <v>46782463.509999998</v>
      </c>
      <c r="H24" s="20">
        <f t="shared" si="4"/>
        <v>36959813</v>
      </c>
      <c r="I24" s="20">
        <f t="shared" si="4"/>
        <v>36303332</v>
      </c>
      <c r="J24" s="20">
        <f t="shared" si="4"/>
        <v>36303332</v>
      </c>
      <c r="K24" s="20">
        <f t="shared" si="4"/>
        <v>36303332</v>
      </c>
      <c r="L24" s="20">
        <f t="shared" si="4"/>
        <v>36303332</v>
      </c>
      <c r="M24" s="20">
        <f t="shared" si="4"/>
        <v>36303332</v>
      </c>
      <c r="N24" s="20">
        <f t="shared" si="4"/>
        <v>36303332</v>
      </c>
      <c r="O24" s="20">
        <f t="shared" si="4"/>
        <v>36303332</v>
      </c>
      <c r="P24" s="20">
        <f t="shared" si="4"/>
        <v>36303332</v>
      </c>
      <c r="Q24" s="20">
        <f t="shared" si="4"/>
        <v>36303332</v>
      </c>
    </row>
    <row r="25" spans="1:17" s="2" customFormat="1" ht="34.5" customHeight="1" x14ac:dyDescent="0.3">
      <c r="A25" s="21"/>
      <c r="B25" s="22"/>
      <c r="C25" s="22"/>
      <c r="D25" s="23" t="s">
        <v>17</v>
      </c>
      <c r="E25" s="20">
        <f t="shared" si="1"/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</row>
    <row r="26" spans="1:17" s="2" customFormat="1" ht="34.5" customHeight="1" x14ac:dyDescent="0.3">
      <c r="A26" s="21"/>
      <c r="B26" s="22"/>
      <c r="C26" s="22"/>
      <c r="D26" s="23" t="s">
        <v>18</v>
      </c>
      <c r="E26" s="20">
        <f t="shared" si="1"/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</row>
    <row r="27" spans="1:17" s="2" customFormat="1" ht="34.5" customHeight="1" x14ac:dyDescent="0.3">
      <c r="A27" s="21"/>
      <c r="B27" s="22"/>
      <c r="C27" s="22"/>
      <c r="D27" s="23" t="s">
        <v>19</v>
      </c>
      <c r="E27" s="20">
        <f t="shared" si="1"/>
        <v>459179983.75</v>
      </c>
      <c r="F27" s="24">
        <v>48707719.240000002</v>
      </c>
      <c r="G27" s="24">
        <v>46782463.509999998</v>
      </c>
      <c r="H27" s="24">
        <v>36959813</v>
      </c>
      <c r="I27" s="24">
        <v>36303332</v>
      </c>
      <c r="J27" s="24">
        <v>36303332</v>
      </c>
      <c r="K27" s="24">
        <v>36303332</v>
      </c>
      <c r="L27" s="24">
        <v>36303332</v>
      </c>
      <c r="M27" s="24">
        <v>36303332</v>
      </c>
      <c r="N27" s="24">
        <v>36303332</v>
      </c>
      <c r="O27" s="24">
        <v>36303332</v>
      </c>
      <c r="P27" s="24">
        <v>36303332</v>
      </c>
      <c r="Q27" s="24">
        <v>36303332</v>
      </c>
    </row>
    <row r="28" spans="1:17" s="2" customFormat="1" ht="34.5" customHeight="1" x14ac:dyDescent="0.3">
      <c r="A28" s="25"/>
      <c r="B28" s="26"/>
      <c r="C28" s="26"/>
      <c r="D28" s="23" t="s">
        <v>20</v>
      </c>
      <c r="E28" s="20">
        <f t="shared" si="1"/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</row>
    <row r="29" spans="1:17" s="2" customFormat="1" ht="34.5" customHeight="1" x14ac:dyDescent="0.3">
      <c r="A29" s="17" t="s">
        <v>35</v>
      </c>
      <c r="B29" s="18" t="s">
        <v>47</v>
      </c>
      <c r="C29" s="18" t="s">
        <v>32</v>
      </c>
      <c r="D29" s="19" t="s">
        <v>16</v>
      </c>
      <c r="E29" s="20">
        <f t="shared" si="1"/>
        <v>252489976.88</v>
      </c>
      <c r="F29" s="20">
        <f t="shared" ref="F29" si="5">F30+F31+F32+F33</f>
        <v>1058415.1200000001</v>
      </c>
      <c r="G29" s="20">
        <f t="shared" ref="G29" si="6">G30+G31+G32+G33</f>
        <v>1198940.07</v>
      </c>
      <c r="H29" s="20">
        <f t="shared" ref="H29" si="7">H30+H31+H32+H33</f>
        <v>20353542.379999999</v>
      </c>
      <c r="I29" s="20">
        <f t="shared" ref="I29" si="8">I30+I31+I32+I33</f>
        <v>30799079.309999999</v>
      </c>
      <c r="J29" s="20">
        <f t="shared" ref="J29" si="9">J30+J31+J32+J33</f>
        <v>24885000</v>
      </c>
      <c r="K29" s="20">
        <f t="shared" ref="K29" si="10">K30+K31+K32+K33</f>
        <v>24885000</v>
      </c>
      <c r="L29" s="20">
        <f t="shared" ref="L29" si="11">L30+L31+L32+L33</f>
        <v>24885000</v>
      </c>
      <c r="M29" s="20">
        <f t="shared" ref="M29" si="12">M30+M31+M32+M33</f>
        <v>24885000</v>
      </c>
      <c r="N29" s="20">
        <f t="shared" ref="N29" si="13">N30+N31+N32+N33</f>
        <v>24885000</v>
      </c>
      <c r="O29" s="20">
        <f t="shared" ref="O29" si="14">O30+O31+O32+O33</f>
        <v>24885000</v>
      </c>
      <c r="P29" s="20">
        <f t="shared" ref="P29" si="15">P30+P31+P32+P33</f>
        <v>24885000</v>
      </c>
      <c r="Q29" s="20">
        <f t="shared" ref="Q29" si="16">Q30+Q31+Q32+Q33</f>
        <v>24885000</v>
      </c>
    </row>
    <row r="30" spans="1:17" s="2" customFormat="1" ht="34.5" customHeight="1" x14ac:dyDescent="0.3">
      <c r="A30" s="21"/>
      <c r="B30" s="22"/>
      <c r="C30" s="22"/>
      <c r="D30" s="23" t="s">
        <v>17</v>
      </c>
      <c r="E30" s="20">
        <f t="shared" si="1"/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</row>
    <row r="31" spans="1:17" s="2" customFormat="1" ht="34.5" customHeight="1" x14ac:dyDescent="0.3">
      <c r="A31" s="21"/>
      <c r="B31" s="22"/>
      <c r="C31" s="22"/>
      <c r="D31" s="23" t="s">
        <v>18</v>
      </c>
      <c r="E31" s="20">
        <f t="shared" si="1"/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</row>
    <row r="32" spans="1:17" s="2" customFormat="1" ht="34.5" customHeight="1" x14ac:dyDescent="0.3">
      <c r="A32" s="21"/>
      <c r="B32" s="22"/>
      <c r="C32" s="22"/>
      <c r="D32" s="23" t="s">
        <v>19</v>
      </c>
      <c r="E32" s="20">
        <f t="shared" si="1"/>
        <v>252489976.88</v>
      </c>
      <c r="F32" s="24">
        <v>1058415.1200000001</v>
      </c>
      <c r="G32" s="24">
        <v>1198940.07</v>
      </c>
      <c r="H32" s="24">
        <v>20353542.379999999</v>
      </c>
      <c r="I32" s="24">
        <v>30799079.309999999</v>
      </c>
      <c r="J32" s="24">
        <v>24885000</v>
      </c>
      <c r="K32" s="24">
        <v>24885000</v>
      </c>
      <c r="L32" s="24">
        <v>24885000</v>
      </c>
      <c r="M32" s="24">
        <v>24885000</v>
      </c>
      <c r="N32" s="24">
        <v>24885000</v>
      </c>
      <c r="O32" s="24">
        <v>24885000</v>
      </c>
      <c r="P32" s="24">
        <v>24885000</v>
      </c>
      <c r="Q32" s="24">
        <v>24885000</v>
      </c>
    </row>
    <row r="33" spans="1:17" s="2" customFormat="1" ht="34.5" customHeight="1" x14ac:dyDescent="0.3">
      <c r="A33" s="25"/>
      <c r="B33" s="26"/>
      <c r="C33" s="26"/>
      <c r="D33" s="23" t="s">
        <v>20</v>
      </c>
      <c r="E33" s="20">
        <f t="shared" si="1"/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</row>
    <row r="34" spans="1:17" s="2" customFormat="1" ht="32.25" customHeight="1" x14ac:dyDescent="0.3">
      <c r="A34" s="17" t="s">
        <v>37</v>
      </c>
      <c r="B34" s="18" t="s">
        <v>48</v>
      </c>
      <c r="C34" s="18" t="s">
        <v>34</v>
      </c>
      <c r="D34" s="19" t="s">
        <v>16</v>
      </c>
      <c r="E34" s="20">
        <f t="shared" si="1"/>
        <v>15955630.49</v>
      </c>
      <c r="F34" s="20">
        <f t="shared" ref="F34" si="17">F35+F36+F37+F38</f>
        <v>760015.75</v>
      </c>
      <c r="G34" s="20">
        <f t="shared" ref="G34" si="18">G35+G36+G37+G38</f>
        <v>5223614.74</v>
      </c>
      <c r="H34" s="20">
        <f t="shared" ref="H34" si="19">H35+H36+H37+H38</f>
        <v>1013400</v>
      </c>
      <c r="I34" s="20">
        <f t="shared" ref="I34" si="20">I35+I36+I37+I38</f>
        <v>995400</v>
      </c>
      <c r="J34" s="20">
        <f t="shared" ref="J34" si="21">J35+J36+J37+J38</f>
        <v>995400</v>
      </c>
      <c r="K34" s="20">
        <f t="shared" ref="K34" si="22">K35+K36+K37+K38</f>
        <v>995400</v>
      </c>
      <c r="L34" s="20">
        <f t="shared" ref="L34" si="23">L35+L36+L37+L38</f>
        <v>995400</v>
      </c>
      <c r="M34" s="20">
        <f t="shared" ref="M34" si="24">M35+M36+M37+M38</f>
        <v>995400</v>
      </c>
      <c r="N34" s="20">
        <f t="shared" ref="N34" si="25">N35+N36+N37+N38</f>
        <v>995400</v>
      </c>
      <c r="O34" s="20">
        <f t="shared" ref="O34" si="26">O35+O36+O37+O38</f>
        <v>995400</v>
      </c>
      <c r="P34" s="20">
        <f t="shared" ref="P34" si="27">P35+P36+P37+P38</f>
        <v>995400</v>
      </c>
      <c r="Q34" s="20">
        <f t="shared" ref="Q34" si="28">Q35+Q36+Q37+Q38</f>
        <v>995400</v>
      </c>
    </row>
    <row r="35" spans="1:17" s="2" customFormat="1" ht="32.25" customHeight="1" x14ac:dyDescent="0.3">
      <c r="A35" s="21"/>
      <c r="B35" s="22"/>
      <c r="C35" s="22"/>
      <c r="D35" s="23" t="s">
        <v>17</v>
      </c>
      <c r="E35" s="20">
        <f t="shared" si="1"/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</row>
    <row r="36" spans="1:17" s="2" customFormat="1" ht="32.25" customHeight="1" x14ac:dyDescent="0.3">
      <c r="A36" s="21"/>
      <c r="B36" s="22"/>
      <c r="C36" s="22"/>
      <c r="D36" s="23" t="s">
        <v>18</v>
      </c>
      <c r="E36" s="20">
        <f t="shared" si="1"/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</row>
    <row r="37" spans="1:17" s="2" customFormat="1" ht="32.25" customHeight="1" x14ac:dyDescent="0.3">
      <c r="A37" s="21"/>
      <c r="B37" s="22"/>
      <c r="C37" s="22"/>
      <c r="D37" s="23" t="s">
        <v>19</v>
      </c>
      <c r="E37" s="20">
        <f t="shared" si="1"/>
        <v>15955630.49</v>
      </c>
      <c r="F37" s="24">
        <v>760015.75</v>
      </c>
      <c r="G37" s="24">
        <v>5223614.74</v>
      </c>
      <c r="H37" s="24">
        <v>1013400</v>
      </c>
      <c r="I37" s="24">
        <v>995400</v>
      </c>
      <c r="J37" s="24">
        <v>995400</v>
      </c>
      <c r="K37" s="24">
        <v>995400</v>
      </c>
      <c r="L37" s="24">
        <v>995400</v>
      </c>
      <c r="M37" s="24">
        <v>995400</v>
      </c>
      <c r="N37" s="24">
        <v>995400</v>
      </c>
      <c r="O37" s="24">
        <v>995400</v>
      </c>
      <c r="P37" s="24">
        <v>995400</v>
      </c>
      <c r="Q37" s="24">
        <v>995400</v>
      </c>
    </row>
    <row r="38" spans="1:17" s="2" customFormat="1" ht="32.25" customHeight="1" x14ac:dyDescent="0.3">
      <c r="A38" s="25"/>
      <c r="B38" s="26"/>
      <c r="C38" s="26"/>
      <c r="D38" s="23" t="s">
        <v>20</v>
      </c>
      <c r="E38" s="20">
        <f t="shared" si="1"/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</row>
    <row r="39" spans="1:17" s="1" customFormat="1" ht="32.25" customHeight="1" x14ac:dyDescent="0.3">
      <c r="A39" s="28"/>
      <c r="B39" s="29" t="s">
        <v>26</v>
      </c>
      <c r="C39" s="30"/>
      <c r="D39" s="19" t="s">
        <v>16</v>
      </c>
      <c r="E39" s="20">
        <f t="shared" si="1"/>
        <v>2659714734.2399998</v>
      </c>
      <c r="F39" s="20">
        <f t="shared" ref="F39:Q39" si="29">F40+F41+F42+F43</f>
        <v>263656112.72999999</v>
      </c>
      <c r="G39" s="20">
        <f t="shared" si="29"/>
        <v>239047002.81999999</v>
      </c>
      <c r="H39" s="20">
        <f t="shared" si="29"/>
        <v>227826936.38</v>
      </c>
      <c r="I39" s="20">
        <f t="shared" si="29"/>
        <v>235046546.31</v>
      </c>
      <c r="J39" s="20">
        <f t="shared" si="29"/>
        <v>211767267</v>
      </c>
      <c r="K39" s="20">
        <f t="shared" si="29"/>
        <v>211767267</v>
      </c>
      <c r="L39" s="20">
        <f t="shared" si="29"/>
        <v>211767267</v>
      </c>
      <c r="M39" s="20">
        <f t="shared" si="29"/>
        <v>211767267</v>
      </c>
      <c r="N39" s="20">
        <f t="shared" si="29"/>
        <v>211767267</v>
      </c>
      <c r="O39" s="20">
        <f t="shared" si="29"/>
        <v>211767267</v>
      </c>
      <c r="P39" s="20">
        <f t="shared" si="29"/>
        <v>211767267</v>
      </c>
      <c r="Q39" s="20">
        <f t="shared" si="29"/>
        <v>211767267</v>
      </c>
    </row>
    <row r="40" spans="1:17" s="1" customFormat="1" ht="32.25" customHeight="1" x14ac:dyDescent="0.3">
      <c r="A40" s="31"/>
      <c r="B40" s="32"/>
      <c r="C40" s="33"/>
      <c r="D40" s="23" t="s">
        <v>17</v>
      </c>
      <c r="E40" s="20">
        <f t="shared" si="1"/>
        <v>22826900</v>
      </c>
      <c r="F40" s="24">
        <f>F10+F15+F20+F25+F30+F35</f>
        <v>8364500</v>
      </c>
      <c r="G40" s="24">
        <f t="shared" ref="G40:Q40" si="30">G10+G15+G20+G25+G30+G35</f>
        <v>4696700</v>
      </c>
      <c r="H40" s="24">
        <f t="shared" si="30"/>
        <v>4809000</v>
      </c>
      <c r="I40" s="24">
        <f t="shared" si="30"/>
        <v>4956700</v>
      </c>
      <c r="J40" s="24">
        <f t="shared" si="30"/>
        <v>0</v>
      </c>
      <c r="K40" s="24">
        <f t="shared" si="30"/>
        <v>0</v>
      </c>
      <c r="L40" s="24">
        <f t="shared" si="30"/>
        <v>0</v>
      </c>
      <c r="M40" s="24">
        <f t="shared" si="30"/>
        <v>0</v>
      </c>
      <c r="N40" s="24">
        <f t="shared" si="30"/>
        <v>0</v>
      </c>
      <c r="O40" s="24">
        <f t="shared" si="30"/>
        <v>0</v>
      </c>
      <c r="P40" s="24">
        <f t="shared" si="30"/>
        <v>0</v>
      </c>
      <c r="Q40" s="24">
        <f t="shared" si="30"/>
        <v>0</v>
      </c>
    </row>
    <row r="41" spans="1:17" s="1" customFormat="1" ht="32.25" customHeight="1" x14ac:dyDescent="0.3">
      <c r="A41" s="31"/>
      <c r="B41" s="32"/>
      <c r="C41" s="33"/>
      <c r="D41" s="23" t="s">
        <v>18</v>
      </c>
      <c r="E41" s="20">
        <f t="shared" si="1"/>
        <v>49160727</v>
      </c>
      <c r="F41" s="24">
        <f t="shared" ref="F41:Q43" si="31">F11+F16+F21+F26+F31+F36</f>
        <v>11952727</v>
      </c>
      <c r="G41" s="24">
        <f t="shared" si="31"/>
        <v>12396800</v>
      </c>
      <c r="H41" s="24">
        <f t="shared" si="31"/>
        <v>12402700</v>
      </c>
      <c r="I41" s="24">
        <f t="shared" si="31"/>
        <v>12408500</v>
      </c>
      <c r="J41" s="24">
        <f t="shared" si="31"/>
        <v>0</v>
      </c>
      <c r="K41" s="24">
        <f t="shared" si="31"/>
        <v>0</v>
      </c>
      <c r="L41" s="24">
        <f t="shared" si="31"/>
        <v>0</v>
      </c>
      <c r="M41" s="24">
        <f t="shared" si="31"/>
        <v>0</v>
      </c>
      <c r="N41" s="24">
        <f t="shared" si="31"/>
        <v>0</v>
      </c>
      <c r="O41" s="24">
        <f t="shared" si="31"/>
        <v>0</v>
      </c>
      <c r="P41" s="24">
        <f t="shared" si="31"/>
        <v>0</v>
      </c>
      <c r="Q41" s="24">
        <f t="shared" si="31"/>
        <v>0</v>
      </c>
    </row>
    <row r="42" spans="1:17" s="1" customFormat="1" ht="32.25" customHeight="1" x14ac:dyDescent="0.3">
      <c r="A42" s="31"/>
      <c r="B42" s="32"/>
      <c r="C42" s="33"/>
      <c r="D42" s="23" t="s">
        <v>19</v>
      </c>
      <c r="E42" s="20">
        <f t="shared" si="1"/>
        <v>2587727107.2399998</v>
      </c>
      <c r="F42" s="24">
        <f t="shared" si="31"/>
        <v>243338885.72999999</v>
      </c>
      <c r="G42" s="24">
        <f t="shared" si="31"/>
        <v>221953502.81999999</v>
      </c>
      <c r="H42" s="24">
        <f t="shared" si="31"/>
        <v>210615236.38</v>
      </c>
      <c r="I42" s="24">
        <f t="shared" si="31"/>
        <v>217681346.31</v>
      </c>
      <c r="J42" s="24">
        <f t="shared" si="31"/>
        <v>211767267</v>
      </c>
      <c r="K42" s="24">
        <f t="shared" si="31"/>
        <v>211767267</v>
      </c>
      <c r="L42" s="24">
        <f t="shared" si="31"/>
        <v>211767267</v>
      </c>
      <c r="M42" s="24">
        <f t="shared" si="31"/>
        <v>211767267</v>
      </c>
      <c r="N42" s="24">
        <f t="shared" si="31"/>
        <v>211767267</v>
      </c>
      <c r="O42" s="24">
        <f t="shared" si="31"/>
        <v>211767267</v>
      </c>
      <c r="P42" s="24">
        <f t="shared" si="31"/>
        <v>211767267</v>
      </c>
      <c r="Q42" s="24">
        <f t="shared" si="31"/>
        <v>211767267</v>
      </c>
    </row>
    <row r="43" spans="1:17" s="1" customFormat="1" ht="33.75" customHeight="1" x14ac:dyDescent="0.3">
      <c r="A43" s="34"/>
      <c r="B43" s="35"/>
      <c r="C43" s="36"/>
      <c r="D43" s="23" t="s">
        <v>20</v>
      </c>
      <c r="E43" s="20">
        <f t="shared" si="1"/>
        <v>0</v>
      </c>
      <c r="F43" s="24">
        <f t="shared" si="31"/>
        <v>0</v>
      </c>
      <c r="G43" s="24">
        <f t="shared" si="31"/>
        <v>0</v>
      </c>
      <c r="H43" s="24">
        <f t="shared" si="31"/>
        <v>0</v>
      </c>
      <c r="I43" s="24">
        <f t="shared" si="31"/>
        <v>0</v>
      </c>
      <c r="J43" s="24">
        <f t="shared" si="31"/>
        <v>0</v>
      </c>
      <c r="K43" s="24">
        <f t="shared" si="31"/>
        <v>0</v>
      </c>
      <c r="L43" s="24">
        <f t="shared" si="31"/>
        <v>0</v>
      </c>
      <c r="M43" s="24">
        <f t="shared" si="31"/>
        <v>0</v>
      </c>
      <c r="N43" s="24">
        <f t="shared" si="31"/>
        <v>0</v>
      </c>
      <c r="O43" s="24">
        <f t="shared" si="31"/>
        <v>0</v>
      </c>
      <c r="P43" s="24">
        <f t="shared" si="31"/>
        <v>0</v>
      </c>
      <c r="Q43" s="24">
        <f t="shared" si="31"/>
        <v>0</v>
      </c>
    </row>
    <row r="44" spans="1:17" s="1" customFormat="1" ht="24" customHeight="1" x14ac:dyDescent="0.3">
      <c r="A44" s="37" t="s">
        <v>28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</row>
    <row r="45" spans="1:17" s="2" customFormat="1" ht="31.5" customHeight="1" x14ac:dyDescent="0.3">
      <c r="A45" s="17" t="s">
        <v>29</v>
      </c>
      <c r="B45" s="18" t="s">
        <v>49</v>
      </c>
      <c r="C45" s="18" t="s">
        <v>32</v>
      </c>
      <c r="D45" s="19" t="s">
        <v>16</v>
      </c>
      <c r="E45" s="38">
        <f>E46+E47+E48+E49</f>
        <v>36691266.07</v>
      </c>
      <c r="F45" s="38">
        <f t="shared" ref="F45:Q45" si="32">F49+F48+F47+F46</f>
        <v>500000</v>
      </c>
      <c r="G45" s="38">
        <f t="shared" si="32"/>
        <v>568003.56999999995</v>
      </c>
      <c r="H45" s="38">
        <f t="shared" si="32"/>
        <v>3517360</v>
      </c>
      <c r="I45" s="38">
        <f t="shared" si="32"/>
        <v>3567322.5</v>
      </c>
      <c r="J45" s="38">
        <f t="shared" si="32"/>
        <v>3567322.5</v>
      </c>
      <c r="K45" s="38">
        <f t="shared" si="32"/>
        <v>3567322.5</v>
      </c>
      <c r="L45" s="38">
        <f t="shared" si="32"/>
        <v>3567322.5</v>
      </c>
      <c r="M45" s="38">
        <f t="shared" si="32"/>
        <v>3567322.5</v>
      </c>
      <c r="N45" s="38">
        <f t="shared" si="32"/>
        <v>3567322.5</v>
      </c>
      <c r="O45" s="38">
        <f t="shared" si="32"/>
        <v>3567322.5</v>
      </c>
      <c r="P45" s="38">
        <f t="shared" si="32"/>
        <v>3567322.5</v>
      </c>
      <c r="Q45" s="38">
        <f t="shared" si="32"/>
        <v>3567322.5</v>
      </c>
    </row>
    <row r="46" spans="1:17" s="2" customFormat="1" ht="31.5" customHeight="1" x14ac:dyDescent="0.3">
      <c r="A46" s="21"/>
      <c r="B46" s="22"/>
      <c r="C46" s="22"/>
      <c r="D46" s="23" t="s">
        <v>17</v>
      </c>
      <c r="E46" s="38">
        <f>F46+G46+H46+I46+J46+K46+L46+M46+N46+O46+P46+Q46</f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</row>
    <row r="47" spans="1:17" s="2" customFormat="1" ht="31.5" customHeight="1" x14ac:dyDescent="0.3">
      <c r="A47" s="21"/>
      <c r="B47" s="22"/>
      <c r="C47" s="22"/>
      <c r="D47" s="23" t="s">
        <v>18</v>
      </c>
      <c r="E47" s="38">
        <f>F47+G47+H47+I47+J47+K47+L47+M47+N47+O47+P47+Q47</f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</row>
    <row r="48" spans="1:17" s="2" customFormat="1" ht="31.5" customHeight="1" x14ac:dyDescent="0.3">
      <c r="A48" s="21"/>
      <c r="B48" s="22"/>
      <c r="C48" s="22"/>
      <c r="D48" s="23" t="s">
        <v>19</v>
      </c>
      <c r="E48" s="38">
        <f>F48+G48+H48+I48+J48+K48+L48+M48+N48+O48+P48+Q48</f>
        <v>36691266.07</v>
      </c>
      <c r="F48" s="39">
        <v>500000</v>
      </c>
      <c r="G48" s="39">
        <v>568003.56999999995</v>
      </c>
      <c r="H48" s="39">
        <v>3517360</v>
      </c>
      <c r="I48" s="39">
        <v>3567322.5</v>
      </c>
      <c r="J48" s="39">
        <v>3567322.5</v>
      </c>
      <c r="K48" s="39">
        <v>3567322.5</v>
      </c>
      <c r="L48" s="39">
        <v>3567322.5</v>
      </c>
      <c r="M48" s="39">
        <v>3567322.5</v>
      </c>
      <c r="N48" s="39">
        <v>3567322.5</v>
      </c>
      <c r="O48" s="39">
        <v>3567322.5</v>
      </c>
      <c r="P48" s="39">
        <v>3567322.5</v>
      </c>
      <c r="Q48" s="39">
        <v>3567322.5</v>
      </c>
    </row>
    <row r="49" spans="1:17" s="2" customFormat="1" ht="31.5" customHeight="1" x14ac:dyDescent="0.3">
      <c r="A49" s="25"/>
      <c r="B49" s="26"/>
      <c r="C49" s="26"/>
      <c r="D49" s="23" t="s">
        <v>20</v>
      </c>
      <c r="E49" s="38">
        <f>F49+G49+H49+I49+J49+K49+L49+M49+N49+O49+P49+Q49</f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>
        <v>0</v>
      </c>
    </row>
    <row r="50" spans="1:17" s="1" customFormat="1" ht="31.5" customHeight="1" x14ac:dyDescent="0.3">
      <c r="A50" s="40" t="s">
        <v>30</v>
      </c>
      <c r="B50" s="18" t="s">
        <v>50</v>
      </c>
      <c r="C50" s="18" t="s">
        <v>32</v>
      </c>
      <c r="D50" s="19" t="s">
        <v>16</v>
      </c>
      <c r="E50" s="38">
        <f>E51+E52+E53+E54</f>
        <v>0</v>
      </c>
      <c r="F50" s="38">
        <f t="shared" ref="F50" si="33">F54+F53+F52+F51</f>
        <v>0</v>
      </c>
      <c r="G50" s="38">
        <f t="shared" ref="G50" si="34">G54+G53+G52+G51</f>
        <v>0</v>
      </c>
      <c r="H50" s="38">
        <f t="shared" ref="H50" si="35">H54+H53+H52+H51</f>
        <v>0</v>
      </c>
      <c r="I50" s="38">
        <f t="shared" ref="I50" si="36">I54+I53+I52+I51</f>
        <v>0</v>
      </c>
      <c r="J50" s="38">
        <f t="shared" ref="J50" si="37">J54+J53+J52+J51</f>
        <v>0</v>
      </c>
      <c r="K50" s="38">
        <f t="shared" ref="K50" si="38">K54+K53+K52+K51</f>
        <v>0</v>
      </c>
      <c r="L50" s="38">
        <f t="shared" ref="L50" si="39">L54+L53+L52+L51</f>
        <v>0</v>
      </c>
      <c r="M50" s="38">
        <f t="shared" ref="M50" si="40">M54+M53+M52+M51</f>
        <v>0</v>
      </c>
      <c r="N50" s="38">
        <f t="shared" ref="N50" si="41">N54+N53+N52+N51</f>
        <v>0</v>
      </c>
      <c r="O50" s="38">
        <f t="shared" ref="O50" si="42">O54+O53+O52+O51</f>
        <v>0</v>
      </c>
      <c r="P50" s="38">
        <f t="shared" ref="P50" si="43">P54+P53+P52+P51</f>
        <v>0</v>
      </c>
      <c r="Q50" s="38">
        <f t="shared" ref="Q50" si="44">Q54+Q53+Q52+Q51</f>
        <v>0</v>
      </c>
    </row>
    <row r="51" spans="1:17" s="1" customFormat="1" ht="31.5" customHeight="1" x14ac:dyDescent="0.3">
      <c r="A51" s="40"/>
      <c r="B51" s="22"/>
      <c r="C51" s="22"/>
      <c r="D51" s="23" t="s">
        <v>17</v>
      </c>
      <c r="E51" s="38">
        <f>F51+G51+H51+I51+J51+K51+L51+M51+N51+O51+P51+Q51</f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</row>
    <row r="52" spans="1:17" s="1" customFormat="1" ht="31.5" customHeight="1" x14ac:dyDescent="0.3">
      <c r="A52" s="40"/>
      <c r="B52" s="22"/>
      <c r="C52" s="22"/>
      <c r="D52" s="23" t="s">
        <v>18</v>
      </c>
      <c r="E52" s="38">
        <f>F52+G52+H52+I52+J52+K52+L52+M52+N52+O52+P52+Q52</f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</row>
    <row r="53" spans="1:17" s="1" customFormat="1" ht="31.5" customHeight="1" x14ac:dyDescent="0.3">
      <c r="A53" s="40"/>
      <c r="B53" s="22"/>
      <c r="C53" s="22"/>
      <c r="D53" s="23" t="s">
        <v>19</v>
      </c>
      <c r="E53" s="38">
        <f>F53+G53+H53+I53+J53+K53+L53+M53+N53+O53+P53+Q53</f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</row>
    <row r="54" spans="1:17" s="1" customFormat="1" ht="31.5" customHeight="1" x14ac:dyDescent="0.3">
      <c r="A54" s="40"/>
      <c r="B54" s="26"/>
      <c r="C54" s="26"/>
      <c r="D54" s="23" t="s">
        <v>20</v>
      </c>
      <c r="E54" s="38">
        <f>F54+G54+H54+I54+J54+K54+L54+M54+N54+O54+P54+Q54</f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</row>
    <row r="55" spans="1:17" s="1" customFormat="1" ht="31.5" customHeight="1" x14ac:dyDescent="0.3">
      <c r="A55" s="28"/>
      <c r="B55" s="29" t="s">
        <v>31</v>
      </c>
      <c r="C55" s="30"/>
      <c r="D55" s="19" t="s">
        <v>16</v>
      </c>
      <c r="E55" s="38">
        <f>E56+E57+E58+E59</f>
        <v>36691266.07</v>
      </c>
      <c r="F55" s="38">
        <f t="shared" ref="F55:Q55" si="45">F59+F58+F57+F56</f>
        <v>500000</v>
      </c>
      <c r="G55" s="38">
        <f t="shared" si="45"/>
        <v>568003.56999999995</v>
      </c>
      <c r="H55" s="38">
        <f t="shared" si="45"/>
        <v>3517360</v>
      </c>
      <c r="I55" s="38">
        <f t="shared" si="45"/>
        <v>3567322.5</v>
      </c>
      <c r="J55" s="38">
        <f t="shared" si="45"/>
        <v>3567322.5</v>
      </c>
      <c r="K55" s="38">
        <f t="shared" si="45"/>
        <v>3567322.5</v>
      </c>
      <c r="L55" s="38">
        <f t="shared" si="45"/>
        <v>3567322.5</v>
      </c>
      <c r="M55" s="38">
        <f t="shared" si="45"/>
        <v>3567322.5</v>
      </c>
      <c r="N55" s="38">
        <f t="shared" si="45"/>
        <v>3567322.5</v>
      </c>
      <c r="O55" s="38">
        <f t="shared" si="45"/>
        <v>3567322.5</v>
      </c>
      <c r="P55" s="38">
        <f t="shared" si="45"/>
        <v>3567322.5</v>
      </c>
      <c r="Q55" s="38">
        <f t="shared" si="45"/>
        <v>3567322.5</v>
      </c>
    </row>
    <row r="56" spans="1:17" s="1" customFormat="1" ht="31.5" customHeight="1" x14ac:dyDescent="0.3">
      <c r="A56" s="31"/>
      <c r="B56" s="32"/>
      <c r="C56" s="33"/>
      <c r="D56" s="23" t="s">
        <v>17</v>
      </c>
      <c r="E56" s="38">
        <f>F56+G56+H56+I56+J56+K56+L56+M56+N56+O56+P56+Q56</f>
        <v>0</v>
      </c>
      <c r="F56" s="39">
        <f>F46+F51</f>
        <v>0</v>
      </c>
      <c r="G56" s="39">
        <f t="shared" ref="G56:Q56" si="46">G46+G51</f>
        <v>0</v>
      </c>
      <c r="H56" s="39">
        <f t="shared" si="46"/>
        <v>0</v>
      </c>
      <c r="I56" s="39">
        <f t="shared" si="46"/>
        <v>0</v>
      </c>
      <c r="J56" s="39">
        <f t="shared" si="46"/>
        <v>0</v>
      </c>
      <c r="K56" s="39">
        <f t="shared" si="46"/>
        <v>0</v>
      </c>
      <c r="L56" s="39">
        <f t="shared" si="46"/>
        <v>0</v>
      </c>
      <c r="M56" s="39">
        <f t="shared" si="46"/>
        <v>0</v>
      </c>
      <c r="N56" s="39">
        <f t="shared" si="46"/>
        <v>0</v>
      </c>
      <c r="O56" s="39">
        <f t="shared" si="46"/>
        <v>0</v>
      </c>
      <c r="P56" s="39">
        <f t="shared" si="46"/>
        <v>0</v>
      </c>
      <c r="Q56" s="39">
        <f t="shared" si="46"/>
        <v>0</v>
      </c>
    </row>
    <row r="57" spans="1:17" s="1" customFormat="1" ht="31.5" customHeight="1" x14ac:dyDescent="0.3">
      <c r="A57" s="31"/>
      <c r="B57" s="32"/>
      <c r="C57" s="33"/>
      <c r="D57" s="23" t="s">
        <v>18</v>
      </c>
      <c r="E57" s="38">
        <f>F57+G57+H57+I57+J57+K57+L57+M57+N57+O57+P57+Q57</f>
        <v>0</v>
      </c>
      <c r="F57" s="39">
        <f t="shared" ref="F57:Q59" si="47">F47+F52</f>
        <v>0</v>
      </c>
      <c r="G57" s="39">
        <f t="shared" si="47"/>
        <v>0</v>
      </c>
      <c r="H57" s="39">
        <f t="shared" si="47"/>
        <v>0</v>
      </c>
      <c r="I57" s="39">
        <f t="shared" si="47"/>
        <v>0</v>
      </c>
      <c r="J57" s="39">
        <f t="shared" si="47"/>
        <v>0</v>
      </c>
      <c r="K57" s="39">
        <f t="shared" si="47"/>
        <v>0</v>
      </c>
      <c r="L57" s="39">
        <f t="shared" si="47"/>
        <v>0</v>
      </c>
      <c r="M57" s="39">
        <f t="shared" si="47"/>
        <v>0</v>
      </c>
      <c r="N57" s="39">
        <f t="shared" si="47"/>
        <v>0</v>
      </c>
      <c r="O57" s="39">
        <f t="shared" si="47"/>
        <v>0</v>
      </c>
      <c r="P57" s="39">
        <f t="shared" si="47"/>
        <v>0</v>
      </c>
      <c r="Q57" s="39">
        <f t="shared" si="47"/>
        <v>0</v>
      </c>
    </row>
    <row r="58" spans="1:17" s="1" customFormat="1" ht="31.5" customHeight="1" x14ac:dyDescent="0.3">
      <c r="A58" s="31"/>
      <c r="B58" s="32"/>
      <c r="C58" s="33"/>
      <c r="D58" s="23" t="s">
        <v>19</v>
      </c>
      <c r="E58" s="38">
        <f>F58+G58+H58+I58+J58+K58+L58+M58+N58+O58+P58+Q58</f>
        <v>36691266.07</v>
      </c>
      <c r="F58" s="39">
        <f t="shared" si="47"/>
        <v>500000</v>
      </c>
      <c r="G58" s="39">
        <f t="shared" si="47"/>
        <v>568003.56999999995</v>
      </c>
      <c r="H58" s="39">
        <f t="shared" si="47"/>
        <v>3517360</v>
      </c>
      <c r="I58" s="39">
        <f t="shared" si="47"/>
        <v>3567322.5</v>
      </c>
      <c r="J58" s="39">
        <f t="shared" si="47"/>
        <v>3567322.5</v>
      </c>
      <c r="K58" s="39">
        <f t="shared" si="47"/>
        <v>3567322.5</v>
      </c>
      <c r="L58" s="39">
        <f t="shared" si="47"/>
        <v>3567322.5</v>
      </c>
      <c r="M58" s="39">
        <f t="shared" si="47"/>
        <v>3567322.5</v>
      </c>
      <c r="N58" s="39">
        <f t="shared" si="47"/>
        <v>3567322.5</v>
      </c>
      <c r="O58" s="39">
        <f t="shared" si="47"/>
        <v>3567322.5</v>
      </c>
      <c r="P58" s="39">
        <f t="shared" si="47"/>
        <v>3567322.5</v>
      </c>
      <c r="Q58" s="39">
        <f t="shared" si="47"/>
        <v>3567322.5</v>
      </c>
    </row>
    <row r="59" spans="1:17" s="1" customFormat="1" ht="31.5" customHeight="1" x14ac:dyDescent="0.3">
      <c r="A59" s="34"/>
      <c r="B59" s="35"/>
      <c r="C59" s="36"/>
      <c r="D59" s="23" t="s">
        <v>20</v>
      </c>
      <c r="E59" s="38">
        <f>F59+G59+H59+I59+J59+K59+L59+M59+N59+O59+P59+Q59</f>
        <v>0</v>
      </c>
      <c r="F59" s="39">
        <f t="shared" si="47"/>
        <v>0</v>
      </c>
      <c r="G59" s="39">
        <f t="shared" si="47"/>
        <v>0</v>
      </c>
      <c r="H59" s="39">
        <f t="shared" si="47"/>
        <v>0</v>
      </c>
      <c r="I59" s="39">
        <f t="shared" si="47"/>
        <v>0</v>
      </c>
      <c r="J59" s="39">
        <f t="shared" si="47"/>
        <v>0</v>
      </c>
      <c r="K59" s="39">
        <f t="shared" si="47"/>
        <v>0</v>
      </c>
      <c r="L59" s="39">
        <f t="shared" si="47"/>
        <v>0</v>
      </c>
      <c r="M59" s="39">
        <f t="shared" si="47"/>
        <v>0</v>
      </c>
      <c r="N59" s="39">
        <f t="shared" si="47"/>
        <v>0</v>
      </c>
      <c r="O59" s="39">
        <f t="shared" si="47"/>
        <v>0</v>
      </c>
      <c r="P59" s="39">
        <f t="shared" si="47"/>
        <v>0</v>
      </c>
      <c r="Q59" s="39">
        <f t="shared" si="47"/>
        <v>0</v>
      </c>
    </row>
    <row r="60" spans="1:17" s="4" customFormat="1" ht="32.25" customHeight="1" x14ac:dyDescent="0.3">
      <c r="A60" s="41" t="s">
        <v>22</v>
      </c>
      <c r="B60" s="42"/>
      <c r="C60" s="30"/>
      <c r="D60" s="19" t="s">
        <v>16</v>
      </c>
      <c r="E60" s="38">
        <f>E61+E62+E63+E64</f>
        <v>2696406000.3099999</v>
      </c>
      <c r="F60" s="38">
        <f t="shared" ref="F60:Q60" si="48">F61+F62+F63+F64</f>
        <v>264156112.72999999</v>
      </c>
      <c r="G60" s="38">
        <f t="shared" si="48"/>
        <v>239615006.38999999</v>
      </c>
      <c r="H60" s="38">
        <f t="shared" si="48"/>
        <v>231344296.38</v>
      </c>
      <c r="I60" s="38">
        <f t="shared" si="48"/>
        <v>238613868.81</v>
      </c>
      <c r="J60" s="38">
        <f t="shared" si="48"/>
        <v>215334589.5</v>
      </c>
      <c r="K60" s="38">
        <f t="shared" si="48"/>
        <v>215334589.5</v>
      </c>
      <c r="L60" s="38">
        <f t="shared" si="48"/>
        <v>215334589.5</v>
      </c>
      <c r="M60" s="38">
        <f t="shared" si="48"/>
        <v>215334589.5</v>
      </c>
      <c r="N60" s="38">
        <f t="shared" si="48"/>
        <v>215334589.5</v>
      </c>
      <c r="O60" s="38">
        <f t="shared" si="48"/>
        <v>215334589.5</v>
      </c>
      <c r="P60" s="38">
        <f t="shared" si="48"/>
        <v>215334589.5</v>
      </c>
      <c r="Q60" s="38">
        <f t="shared" si="48"/>
        <v>215334589.5</v>
      </c>
    </row>
    <row r="61" spans="1:17" s="1" customFormat="1" ht="32.25" customHeight="1" x14ac:dyDescent="0.3">
      <c r="A61" s="43"/>
      <c r="B61" s="44"/>
      <c r="C61" s="33"/>
      <c r="D61" s="23" t="s">
        <v>17</v>
      </c>
      <c r="E61" s="38">
        <f>F61+G61+H61+I61+J61+K61+L61+M61+N61+O61+P61+Q61</f>
        <v>22826900</v>
      </c>
      <c r="F61" s="39">
        <f t="shared" ref="F61:Q61" si="49">F40+F56</f>
        <v>8364500</v>
      </c>
      <c r="G61" s="39">
        <f t="shared" si="49"/>
        <v>4696700</v>
      </c>
      <c r="H61" s="39">
        <f t="shared" si="49"/>
        <v>4809000</v>
      </c>
      <c r="I61" s="39">
        <f t="shared" si="49"/>
        <v>4956700</v>
      </c>
      <c r="J61" s="39">
        <f t="shared" si="49"/>
        <v>0</v>
      </c>
      <c r="K61" s="39">
        <f t="shared" si="49"/>
        <v>0</v>
      </c>
      <c r="L61" s="39">
        <f t="shared" si="49"/>
        <v>0</v>
      </c>
      <c r="M61" s="39">
        <f t="shared" si="49"/>
        <v>0</v>
      </c>
      <c r="N61" s="39">
        <f t="shared" si="49"/>
        <v>0</v>
      </c>
      <c r="O61" s="39">
        <f t="shared" si="49"/>
        <v>0</v>
      </c>
      <c r="P61" s="39">
        <f t="shared" si="49"/>
        <v>0</v>
      </c>
      <c r="Q61" s="39">
        <f t="shared" si="49"/>
        <v>0</v>
      </c>
    </row>
    <row r="62" spans="1:17" s="1" customFormat="1" ht="32.25" customHeight="1" x14ac:dyDescent="0.3">
      <c r="A62" s="43"/>
      <c r="B62" s="44"/>
      <c r="C62" s="33"/>
      <c r="D62" s="23" t="s">
        <v>18</v>
      </c>
      <c r="E62" s="38">
        <f>F62+G62+H62+I62+J62+K62+L62+M62+N62+O62+P62+Q62</f>
        <v>49160727</v>
      </c>
      <c r="F62" s="39">
        <f t="shared" ref="F62:Q62" si="50">F41+F57</f>
        <v>11952727</v>
      </c>
      <c r="G62" s="39">
        <f t="shared" si="50"/>
        <v>12396800</v>
      </c>
      <c r="H62" s="39">
        <f t="shared" si="50"/>
        <v>12402700</v>
      </c>
      <c r="I62" s="39">
        <f t="shared" si="50"/>
        <v>12408500</v>
      </c>
      <c r="J62" s="39">
        <f t="shared" si="50"/>
        <v>0</v>
      </c>
      <c r="K62" s="39">
        <f t="shared" si="50"/>
        <v>0</v>
      </c>
      <c r="L62" s="39">
        <f t="shared" si="50"/>
        <v>0</v>
      </c>
      <c r="M62" s="39">
        <f t="shared" si="50"/>
        <v>0</v>
      </c>
      <c r="N62" s="39">
        <f t="shared" si="50"/>
        <v>0</v>
      </c>
      <c r="O62" s="39">
        <f t="shared" si="50"/>
        <v>0</v>
      </c>
      <c r="P62" s="39">
        <f t="shared" si="50"/>
        <v>0</v>
      </c>
      <c r="Q62" s="39">
        <f t="shared" si="50"/>
        <v>0</v>
      </c>
    </row>
    <row r="63" spans="1:17" s="1" customFormat="1" ht="32.25" customHeight="1" x14ac:dyDescent="0.3">
      <c r="A63" s="43"/>
      <c r="B63" s="44"/>
      <c r="C63" s="33"/>
      <c r="D63" s="23" t="s">
        <v>19</v>
      </c>
      <c r="E63" s="38">
        <f>F63+G63+H63+I63+J63+K63+L63+M63+N63+O63+P63+Q63</f>
        <v>2624418373.3099999</v>
      </c>
      <c r="F63" s="39">
        <f t="shared" ref="F63:Q63" si="51">F42+F58</f>
        <v>243838885.72999999</v>
      </c>
      <c r="G63" s="39">
        <f t="shared" si="51"/>
        <v>222521506.38999999</v>
      </c>
      <c r="H63" s="39">
        <f t="shared" si="51"/>
        <v>214132596.38</v>
      </c>
      <c r="I63" s="39">
        <f t="shared" si="51"/>
        <v>221248668.81</v>
      </c>
      <c r="J63" s="39">
        <f t="shared" si="51"/>
        <v>215334589.5</v>
      </c>
      <c r="K63" s="39">
        <f t="shared" si="51"/>
        <v>215334589.5</v>
      </c>
      <c r="L63" s="39">
        <f t="shared" si="51"/>
        <v>215334589.5</v>
      </c>
      <c r="M63" s="39">
        <f t="shared" si="51"/>
        <v>215334589.5</v>
      </c>
      <c r="N63" s="39">
        <f t="shared" si="51"/>
        <v>215334589.5</v>
      </c>
      <c r="O63" s="39">
        <f t="shared" si="51"/>
        <v>215334589.5</v>
      </c>
      <c r="P63" s="39">
        <f t="shared" si="51"/>
        <v>215334589.5</v>
      </c>
      <c r="Q63" s="39">
        <f t="shared" si="51"/>
        <v>215334589.5</v>
      </c>
    </row>
    <row r="64" spans="1:17" s="1" customFormat="1" ht="32.25" customHeight="1" x14ac:dyDescent="0.3">
      <c r="A64" s="45"/>
      <c r="B64" s="46"/>
      <c r="C64" s="36"/>
      <c r="D64" s="23" t="s">
        <v>20</v>
      </c>
      <c r="E64" s="38">
        <f>F64+G64+H64+I64+J64+K64+L64+M64+N64+O64+P64+Q64</f>
        <v>0</v>
      </c>
      <c r="F64" s="39">
        <f t="shared" ref="F64:Q64" si="52">F43+F59</f>
        <v>0</v>
      </c>
      <c r="G64" s="39">
        <f t="shared" si="52"/>
        <v>0</v>
      </c>
      <c r="H64" s="39">
        <f t="shared" si="52"/>
        <v>0</v>
      </c>
      <c r="I64" s="39">
        <f t="shared" si="52"/>
        <v>0</v>
      </c>
      <c r="J64" s="39">
        <f t="shared" si="52"/>
        <v>0</v>
      </c>
      <c r="K64" s="39">
        <f t="shared" si="52"/>
        <v>0</v>
      </c>
      <c r="L64" s="39">
        <f t="shared" si="52"/>
        <v>0</v>
      </c>
      <c r="M64" s="39">
        <f t="shared" si="52"/>
        <v>0</v>
      </c>
      <c r="N64" s="39">
        <f t="shared" si="52"/>
        <v>0</v>
      </c>
      <c r="O64" s="39">
        <f t="shared" si="52"/>
        <v>0</v>
      </c>
      <c r="P64" s="39">
        <f t="shared" si="52"/>
        <v>0</v>
      </c>
      <c r="Q64" s="39">
        <f t="shared" si="52"/>
        <v>0</v>
      </c>
    </row>
    <row r="65" spans="1:17" s="1" customFormat="1" ht="32.25" customHeight="1" x14ac:dyDescent="0.3">
      <c r="A65" s="41" t="s">
        <v>40</v>
      </c>
      <c r="B65" s="42"/>
      <c r="C65" s="30"/>
      <c r="D65" s="19" t="s">
        <v>16</v>
      </c>
      <c r="E65" s="38">
        <f>E66+E67+E68+E69</f>
        <v>0</v>
      </c>
      <c r="F65" s="38">
        <f t="shared" ref="F65:Q65" si="53">F66+F67+F68+F69</f>
        <v>0</v>
      </c>
      <c r="G65" s="38">
        <f t="shared" si="53"/>
        <v>0</v>
      </c>
      <c r="H65" s="38">
        <f t="shared" si="53"/>
        <v>0</v>
      </c>
      <c r="I65" s="38">
        <f t="shared" si="53"/>
        <v>0</v>
      </c>
      <c r="J65" s="38">
        <f t="shared" si="53"/>
        <v>0</v>
      </c>
      <c r="K65" s="38">
        <f t="shared" si="53"/>
        <v>0</v>
      </c>
      <c r="L65" s="38">
        <f t="shared" si="53"/>
        <v>0</v>
      </c>
      <c r="M65" s="38">
        <f t="shared" si="53"/>
        <v>0</v>
      </c>
      <c r="N65" s="38">
        <f t="shared" si="53"/>
        <v>0</v>
      </c>
      <c r="O65" s="38">
        <f t="shared" si="53"/>
        <v>0</v>
      </c>
      <c r="P65" s="38">
        <f t="shared" si="53"/>
        <v>0</v>
      </c>
      <c r="Q65" s="38">
        <f t="shared" si="53"/>
        <v>0</v>
      </c>
    </row>
    <row r="66" spans="1:17" s="1" customFormat="1" ht="32.25" customHeight="1" x14ac:dyDescent="0.3">
      <c r="A66" s="43"/>
      <c r="B66" s="44"/>
      <c r="C66" s="33"/>
      <c r="D66" s="23" t="s">
        <v>17</v>
      </c>
      <c r="E66" s="38">
        <f t="shared" ref="E66:E74" si="54">F66+G66+H66+I66+J66+K66+L66+M66+N66+O66+P66+Q66</f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</row>
    <row r="67" spans="1:17" s="1" customFormat="1" ht="32.25" customHeight="1" x14ac:dyDescent="0.3">
      <c r="A67" s="43"/>
      <c r="B67" s="44"/>
      <c r="C67" s="33"/>
      <c r="D67" s="23" t="s">
        <v>18</v>
      </c>
      <c r="E67" s="38">
        <f t="shared" si="54"/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</row>
    <row r="68" spans="1:17" s="1" customFormat="1" ht="32.25" customHeight="1" x14ac:dyDescent="0.3">
      <c r="A68" s="43"/>
      <c r="B68" s="44"/>
      <c r="C68" s="33"/>
      <c r="D68" s="23" t="s">
        <v>19</v>
      </c>
      <c r="E68" s="38">
        <f t="shared" si="54"/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</row>
    <row r="69" spans="1:17" s="1" customFormat="1" ht="32.25" customHeight="1" x14ac:dyDescent="0.3">
      <c r="A69" s="45"/>
      <c r="B69" s="46"/>
      <c r="C69" s="36"/>
      <c r="D69" s="23" t="s">
        <v>20</v>
      </c>
      <c r="E69" s="38">
        <f t="shared" si="54"/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</row>
    <row r="70" spans="1:17" s="1" customFormat="1" ht="32.25" customHeight="1" x14ac:dyDescent="0.3">
      <c r="A70" s="41" t="s">
        <v>41</v>
      </c>
      <c r="B70" s="42"/>
      <c r="C70" s="30"/>
      <c r="D70" s="19" t="s">
        <v>16</v>
      </c>
      <c r="E70" s="20">
        <f t="shared" si="54"/>
        <v>2696406000.3099999</v>
      </c>
      <c r="F70" s="20">
        <f t="shared" ref="F70:Q70" si="55">F71+F72+F73+F74</f>
        <v>264156112.72999999</v>
      </c>
      <c r="G70" s="20">
        <f t="shared" si="55"/>
        <v>239615006.38999999</v>
      </c>
      <c r="H70" s="20">
        <f t="shared" si="55"/>
        <v>231344296.38</v>
      </c>
      <c r="I70" s="20">
        <f t="shared" si="55"/>
        <v>238613868.81</v>
      </c>
      <c r="J70" s="20">
        <f t="shared" si="55"/>
        <v>215334589.5</v>
      </c>
      <c r="K70" s="20">
        <f t="shared" si="55"/>
        <v>215334589.5</v>
      </c>
      <c r="L70" s="20">
        <f t="shared" si="55"/>
        <v>215334589.5</v>
      </c>
      <c r="M70" s="20">
        <f t="shared" si="55"/>
        <v>215334589.5</v>
      </c>
      <c r="N70" s="20">
        <f t="shared" si="55"/>
        <v>215334589.5</v>
      </c>
      <c r="O70" s="20">
        <f t="shared" si="55"/>
        <v>215334589.5</v>
      </c>
      <c r="P70" s="20">
        <f t="shared" si="55"/>
        <v>215334589.5</v>
      </c>
      <c r="Q70" s="20">
        <f t="shared" si="55"/>
        <v>215334589.5</v>
      </c>
    </row>
    <row r="71" spans="1:17" s="1" customFormat="1" ht="32.25" customHeight="1" x14ac:dyDescent="0.3">
      <c r="A71" s="43"/>
      <c r="B71" s="44"/>
      <c r="C71" s="33"/>
      <c r="D71" s="23" t="s">
        <v>17</v>
      </c>
      <c r="E71" s="20">
        <f t="shared" si="54"/>
        <v>22826900</v>
      </c>
      <c r="F71" s="24">
        <f t="shared" ref="F71:Q71" si="56">F77+F82</f>
        <v>8364500</v>
      </c>
      <c r="G71" s="24">
        <f t="shared" si="56"/>
        <v>4696700</v>
      </c>
      <c r="H71" s="24">
        <f t="shared" si="56"/>
        <v>4809000</v>
      </c>
      <c r="I71" s="24">
        <f t="shared" si="56"/>
        <v>4956700</v>
      </c>
      <c r="J71" s="24">
        <f t="shared" si="56"/>
        <v>0</v>
      </c>
      <c r="K71" s="24">
        <f t="shared" si="56"/>
        <v>0</v>
      </c>
      <c r="L71" s="24">
        <f t="shared" si="56"/>
        <v>0</v>
      </c>
      <c r="M71" s="24">
        <f t="shared" si="56"/>
        <v>0</v>
      </c>
      <c r="N71" s="24">
        <f t="shared" si="56"/>
        <v>0</v>
      </c>
      <c r="O71" s="24">
        <f t="shared" si="56"/>
        <v>0</v>
      </c>
      <c r="P71" s="24">
        <f t="shared" si="56"/>
        <v>0</v>
      </c>
      <c r="Q71" s="24">
        <f t="shared" si="56"/>
        <v>0</v>
      </c>
    </row>
    <row r="72" spans="1:17" s="1" customFormat="1" ht="32.25" customHeight="1" x14ac:dyDescent="0.3">
      <c r="A72" s="43"/>
      <c r="B72" s="44"/>
      <c r="C72" s="33"/>
      <c r="D72" s="23" t="s">
        <v>18</v>
      </c>
      <c r="E72" s="20">
        <f t="shared" si="54"/>
        <v>49160727</v>
      </c>
      <c r="F72" s="24">
        <f t="shared" ref="F72:Q74" si="57">F78+F83</f>
        <v>11952727</v>
      </c>
      <c r="G72" s="24">
        <f t="shared" si="57"/>
        <v>12396800</v>
      </c>
      <c r="H72" s="24">
        <f t="shared" si="57"/>
        <v>12402700</v>
      </c>
      <c r="I72" s="24">
        <f t="shared" si="57"/>
        <v>12408500</v>
      </c>
      <c r="J72" s="24">
        <f t="shared" si="57"/>
        <v>0</v>
      </c>
      <c r="K72" s="24">
        <f t="shared" si="57"/>
        <v>0</v>
      </c>
      <c r="L72" s="24">
        <f t="shared" si="57"/>
        <v>0</v>
      </c>
      <c r="M72" s="24">
        <f t="shared" si="57"/>
        <v>0</v>
      </c>
      <c r="N72" s="24">
        <f t="shared" si="57"/>
        <v>0</v>
      </c>
      <c r="O72" s="24">
        <f t="shared" si="57"/>
        <v>0</v>
      </c>
      <c r="P72" s="24">
        <f t="shared" si="57"/>
        <v>0</v>
      </c>
      <c r="Q72" s="24">
        <f t="shared" si="57"/>
        <v>0</v>
      </c>
    </row>
    <row r="73" spans="1:17" s="1" customFormat="1" ht="32.25" customHeight="1" x14ac:dyDescent="0.3">
      <c r="A73" s="43"/>
      <c r="B73" s="44"/>
      <c r="C73" s="33"/>
      <c r="D73" s="23" t="s">
        <v>19</v>
      </c>
      <c r="E73" s="20">
        <f t="shared" si="54"/>
        <v>2624418373.3099999</v>
      </c>
      <c r="F73" s="24">
        <f t="shared" si="57"/>
        <v>243838885.72999999</v>
      </c>
      <c r="G73" s="24">
        <f t="shared" si="57"/>
        <v>222521506.38999999</v>
      </c>
      <c r="H73" s="24">
        <f t="shared" si="57"/>
        <v>214132596.38</v>
      </c>
      <c r="I73" s="24">
        <f t="shared" si="57"/>
        <v>221248668.81</v>
      </c>
      <c r="J73" s="24">
        <f t="shared" si="57"/>
        <v>215334589.5</v>
      </c>
      <c r="K73" s="24">
        <f t="shared" si="57"/>
        <v>215334589.5</v>
      </c>
      <c r="L73" s="24">
        <f t="shared" si="57"/>
        <v>215334589.5</v>
      </c>
      <c r="M73" s="24">
        <f t="shared" si="57"/>
        <v>215334589.5</v>
      </c>
      <c r="N73" s="24">
        <f t="shared" si="57"/>
        <v>215334589.5</v>
      </c>
      <c r="O73" s="24">
        <f t="shared" si="57"/>
        <v>215334589.5</v>
      </c>
      <c r="P73" s="24">
        <f t="shared" si="57"/>
        <v>215334589.5</v>
      </c>
      <c r="Q73" s="24">
        <f t="shared" si="57"/>
        <v>215334589.5</v>
      </c>
    </row>
    <row r="74" spans="1:17" s="1" customFormat="1" ht="32.25" customHeight="1" x14ac:dyDescent="0.3">
      <c r="A74" s="45"/>
      <c r="B74" s="46"/>
      <c r="C74" s="36"/>
      <c r="D74" s="23" t="s">
        <v>20</v>
      </c>
      <c r="E74" s="20">
        <f t="shared" si="54"/>
        <v>0</v>
      </c>
      <c r="F74" s="24">
        <f t="shared" si="57"/>
        <v>0</v>
      </c>
      <c r="G74" s="24">
        <f t="shared" si="57"/>
        <v>0</v>
      </c>
      <c r="H74" s="24">
        <f t="shared" si="57"/>
        <v>0</v>
      </c>
      <c r="I74" s="24">
        <f t="shared" si="57"/>
        <v>0</v>
      </c>
      <c r="J74" s="24">
        <f t="shared" si="57"/>
        <v>0</v>
      </c>
      <c r="K74" s="24">
        <f t="shared" si="57"/>
        <v>0</v>
      </c>
      <c r="L74" s="24">
        <f t="shared" si="57"/>
        <v>0</v>
      </c>
      <c r="M74" s="24">
        <f t="shared" si="57"/>
        <v>0</v>
      </c>
      <c r="N74" s="24">
        <f t="shared" si="57"/>
        <v>0</v>
      </c>
      <c r="O74" s="24">
        <f t="shared" si="57"/>
        <v>0</v>
      </c>
      <c r="P74" s="24">
        <f t="shared" si="57"/>
        <v>0</v>
      </c>
      <c r="Q74" s="24">
        <f t="shared" si="57"/>
        <v>0</v>
      </c>
    </row>
    <row r="75" spans="1:17" s="1" customFormat="1" ht="32.25" customHeight="1" x14ac:dyDescent="0.3">
      <c r="A75" s="47" t="s">
        <v>23</v>
      </c>
      <c r="B75" s="48"/>
      <c r="C75" s="49"/>
      <c r="D75" s="23"/>
      <c r="E75" s="20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</row>
    <row r="76" spans="1:17" s="1" customFormat="1" ht="32.25" customHeight="1" x14ac:dyDescent="0.3">
      <c r="A76" s="41" t="s">
        <v>38</v>
      </c>
      <c r="B76" s="42"/>
      <c r="C76" s="37"/>
      <c r="D76" s="19" t="s">
        <v>16</v>
      </c>
      <c r="E76" s="20">
        <f>F76+G76+H76+I76+J76+K76+L76+M76+N76+O76+P76+Q76</f>
        <v>2237226016.5599999</v>
      </c>
      <c r="F76" s="38">
        <f t="shared" ref="F76:Q76" si="58">F77+F78+F79+F80</f>
        <v>215448393.48999998</v>
      </c>
      <c r="G76" s="38">
        <f t="shared" si="58"/>
        <v>192832542.88</v>
      </c>
      <c r="H76" s="38">
        <f t="shared" si="58"/>
        <v>194384483.38</v>
      </c>
      <c r="I76" s="38">
        <f t="shared" si="58"/>
        <v>202310536.81</v>
      </c>
      <c r="J76" s="38">
        <f t="shared" si="58"/>
        <v>179031257.5</v>
      </c>
      <c r="K76" s="38">
        <f t="shared" si="58"/>
        <v>179031257.5</v>
      </c>
      <c r="L76" s="38">
        <f t="shared" si="58"/>
        <v>179031257.5</v>
      </c>
      <c r="M76" s="38">
        <f t="shared" si="58"/>
        <v>179031257.5</v>
      </c>
      <c r="N76" s="38">
        <f t="shared" si="58"/>
        <v>179031257.5</v>
      </c>
      <c r="O76" s="38">
        <f t="shared" si="58"/>
        <v>179031257.5</v>
      </c>
      <c r="P76" s="38">
        <f t="shared" si="58"/>
        <v>179031257.5</v>
      </c>
      <c r="Q76" s="38">
        <f t="shared" si="58"/>
        <v>179031257.5</v>
      </c>
    </row>
    <row r="77" spans="1:17" s="1" customFormat="1" ht="32.25" customHeight="1" x14ac:dyDescent="0.3">
      <c r="A77" s="43"/>
      <c r="B77" s="44"/>
      <c r="C77" s="37"/>
      <c r="D77" s="23" t="s">
        <v>17</v>
      </c>
      <c r="E77" s="20">
        <f>F77+G77+H77+I77+J77+K77+L77+M77+N77+O77+P77+Q77</f>
        <v>22826900</v>
      </c>
      <c r="F77" s="39">
        <f t="shared" ref="F77:Q77" si="59">F10+F15+F20+F30+F35+F46+F51</f>
        <v>8364500</v>
      </c>
      <c r="G77" s="39">
        <f t="shared" si="59"/>
        <v>4696700</v>
      </c>
      <c r="H77" s="39">
        <f t="shared" si="59"/>
        <v>4809000</v>
      </c>
      <c r="I77" s="39">
        <f t="shared" si="59"/>
        <v>4956700</v>
      </c>
      <c r="J77" s="39">
        <f t="shared" si="59"/>
        <v>0</v>
      </c>
      <c r="K77" s="39">
        <f t="shared" si="59"/>
        <v>0</v>
      </c>
      <c r="L77" s="39">
        <f t="shared" si="59"/>
        <v>0</v>
      </c>
      <c r="M77" s="39">
        <f t="shared" si="59"/>
        <v>0</v>
      </c>
      <c r="N77" s="39">
        <f t="shared" si="59"/>
        <v>0</v>
      </c>
      <c r="O77" s="39">
        <f t="shared" si="59"/>
        <v>0</v>
      </c>
      <c r="P77" s="39">
        <f t="shared" si="59"/>
        <v>0</v>
      </c>
      <c r="Q77" s="39">
        <f t="shared" si="59"/>
        <v>0</v>
      </c>
    </row>
    <row r="78" spans="1:17" s="1" customFormat="1" ht="32.25" customHeight="1" x14ac:dyDescent="0.3">
      <c r="A78" s="43"/>
      <c r="B78" s="44"/>
      <c r="C78" s="37"/>
      <c r="D78" s="23" t="s">
        <v>18</v>
      </c>
      <c r="E78" s="20">
        <f>F78+G78+H78+I78+J78+K78+L78+M78+N78+O78+P78+Q78</f>
        <v>49160727</v>
      </c>
      <c r="F78" s="39">
        <f t="shared" ref="F78:Q78" si="60">F11+F16+F21+F31+F36+F47+F52</f>
        <v>11952727</v>
      </c>
      <c r="G78" s="39">
        <f t="shared" si="60"/>
        <v>12396800</v>
      </c>
      <c r="H78" s="39">
        <f t="shared" si="60"/>
        <v>12402700</v>
      </c>
      <c r="I78" s="39">
        <f t="shared" si="60"/>
        <v>12408500</v>
      </c>
      <c r="J78" s="39">
        <f t="shared" si="60"/>
        <v>0</v>
      </c>
      <c r="K78" s="39">
        <f t="shared" si="60"/>
        <v>0</v>
      </c>
      <c r="L78" s="39">
        <f t="shared" si="60"/>
        <v>0</v>
      </c>
      <c r="M78" s="39">
        <f t="shared" si="60"/>
        <v>0</v>
      </c>
      <c r="N78" s="39">
        <f t="shared" si="60"/>
        <v>0</v>
      </c>
      <c r="O78" s="39">
        <f t="shared" si="60"/>
        <v>0</v>
      </c>
      <c r="P78" s="39">
        <f t="shared" si="60"/>
        <v>0</v>
      </c>
      <c r="Q78" s="39">
        <f t="shared" si="60"/>
        <v>0</v>
      </c>
    </row>
    <row r="79" spans="1:17" s="1" customFormat="1" ht="32.25" customHeight="1" x14ac:dyDescent="0.3">
      <c r="A79" s="43"/>
      <c r="B79" s="44"/>
      <c r="C79" s="37"/>
      <c r="D79" s="23" t="s">
        <v>19</v>
      </c>
      <c r="E79" s="20">
        <f>F79+G79+H79+I79+J79+K79+L79+M79+N79+O79+P79+Q79</f>
        <v>2165238389.5599999</v>
      </c>
      <c r="F79" s="39">
        <f t="shared" ref="F79:Q79" si="61">F12+F17+F22+F32+F37+F48+F53</f>
        <v>195131166.48999998</v>
      </c>
      <c r="G79" s="39">
        <f t="shared" si="61"/>
        <v>175739042.88</v>
      </c>
      <c r="H79" s="39">
        <f t="shared" si="61"/>
        <v>177172783.38</v>
      </c>
      <c r="I79" s="39">
        <f t="shared" si="61"/>
        <v>184945336.81</v>
      </c>
      <c r="J79" s="39">
        <f t="shared" si="61"/>
        <v>179031257.5</v>
      </c>
      <c r="K79" s="39">
        <f t="shared" si="61"/>
        <v>179031257.5</v>
      </c>
      <c r="L79" s="39">
        <f t="shared" si="61"/>
        <v>179031257.5</v>
      </c>
      <c r="M79" s="39">
        <f t="shared" si="61"/>
        <v>179031257.5</v>
      </c>
      <c r="N79" s="39">
        <f t="shared" si="61"/>
        <v>179031257.5</v>
      </c>
      <c r="O79" s="39">
        <f t="shared" si="61"/>
        <v>179031257.5</v>
      </c>
      <c r="P79" s="39">
        <f t="shared" si="61"/>
        <v>179031257.5</v>
      </c>
      <c r="Q79" s="39">
        <f t="shared" si="61"/>
        <v>179031257.5</v>
      </c>
    </row>
    <row r="80" spans="1:17" s="1" customFormat="1" ht="32.25" customHeight="1" x14ac:dyDescent="0.3">
      <c r="A80" s="45"/>
      <c r="B80" s="46"/>
      <c r="C80" s="37"/>
      <c r="D80" s="23" t="s">
        <v>20</v>
      </c>
      <c r="E80" s="20">
        <f>F80+G80+H80+I80+J80+K80+L80+M80+N80+O80+P80+Q80</f>
        <v>0</v>
      </c>
      <c r="F80" s="39">
        <f t="shared" ref="F80:Q80" si="62">F13+F18+F23+F33+F38+F49+F54</f>
        <v>0</v>
      </c>
      <c r="G80" s="39">
        <f t="shared" si="62"/>
        <v>0</v>
      </c>
      <c r="H80" s="39">
        <f t="shared" si="62"/>
        <v>0</v>
      </c>
      <c r="I80" s="39">
        <f t="shared" si="62"/>
        <v>0</v>
      </c>
      <c r="J80" s="39">
        <f t="shared" si="62"/>
        <v>0</v>
      </c>
      <c r="K80" s="39">
        <f t="shared" si="62"/>
        <v>0</v>
      </c>
      <c r="L80" s="39">
        <f t="shared" si="62"/>
        <v>0</v>
      </c>
      <c r="M80" s="39">
        <f t="shared" si="62"/>
        <v>0</v>
      </c>
      <c r="N80" s="39">
        <f t="shared" si="62"/>
        <v>0</v>
      </c>
      <c r="O80" s="39">
        <f t="shared" si="62"/>
        <v>0</v>
      </c>
      <c r="P80" s="39">
        <f t="shared" si="62"/>
        <v>0</v>
      </c>
      <c r="Q80" s="39">
        <f t="shared" si="62"/>
        <v>0</v>
      </c>
    </row>
    <row r="81" spans="1:17" s="1" customFormat="1" ht="29.25" customHeight="1" x14ac:dyDescent="0.3">
      <c r="A81" s="41" t="s">
        <v>39</v>
      </c>
      <c r="B81" s="42"/>
      <c r="C81" s="37"/>
      <c r="D81" s="19" t="s">
        <v>16</v>
      </c>
      <c r="E81" s="38">
        <f>E82+E83+E84+E85</f>
        <v>459179983.75</v>
      </c>
      <c r="F81" s="38">
        <f t="shared" ref="F81:Q81" si="63">F82+F83+F84+F85</f>
        <v>48707719.240000002</v>
      </c>
      <c r="G81" s="38">
        <f t="shared" si="63"/>
        <v>46782463.509999998</v>
      </c>
      <c r="H81" s="38">
        <f t="shared" si="63"/>
        <v>36959813</v>
      </c>
      <c r="I81" s="38">
        <f t="shared" si="63"/>
        <v>36303332</v>
      </c>
      <c r="J81" s="38">
        <f t="shared" si="63"/>
        <v>36303332</v>
      </c>
      <c r="K81" s="38">
        <f t="shared" si="63"/>
        <v>36303332</v>
      </c>
      <c r="L81" s="38">
        <f t="shared" si="63"/>
        <v>36303332</v>
      </c>
      <c r="M81" s="38">
        <f t="shared" si="63"/>
        <v>36303332</v>
      </c>
      <c r="N81" s="38">
        <f t="shared" si="63"/>
        <v>36303332</v>
      </c>
      <c r="O81" s="38">
        <f t="shared" si="63"/>
        <v>36303332</v>
      </c>
      <c r="P81" s="38">
        <f t="shared" si="63"/>
        <v>36303332</v>
      </c>
      <c r="Q81" s="38">
        <f t="shared" si="63"/>
        <v>36303332</v>
      </c>
    </row>
    <row r="82" spans="1:17" s="1" customFormat="1" ht="32.25" customHeight="1" x14ac:dyDescent="0.3">
      <c r="A82" s="43"/>
      <c r="B82" s="44"/>
      <c r="C82" s="37"/>
      <c r="D82" s="23" t="s">
        <v>17</v>
      </c>
      <c r="E82" s="20">
        <f>F82+G82+H82+I82+J82+K82+L82+M82+N82+O82+P82+Q82</f>
        <v>0</v>
      </c>
      <c r="F82" s="39">
        <f t="shared" ref="F82:Q82" si="64">F25</f>
        <v>0</v>
      </c>
      <c r="G82" s="39">
        <f t="shared" si="64"/>
        <v>0</v>
      </c>
      <c r="H82" s="39">
        <f t="shared" si="64"/>
        <v>0</v>
      </c>
      <c r="I82" s="39">
        <f t="shared" si="64"/>
        <v>0</v>
      </c>
      <c r="J82" s="39">
        <f t="shared" si="64"/>
        <v>0</v>
      </c>
      <c r="K82" s="39">
        <f t="shared" si="64"/>
        <v>0</v>
      </c>
      <c r="L82" s="39">
        <f t="shared" si="64"/>
        <v>0</v>
      </c>
      <c r="M82" s="39">
        <f t="shared" si="64"/>
        <v>0</v>
      </c>
      <c r="N82" s="39">
        <f t="shared" si="64"/>
        <v>0</v>
      </c>
      <c r="O82" s="39">
        <f t="shared" si="64"/>
        <v>0</v>
      </c>
      <c r="P82" s="39">
        <f t="shared" si="64"/>
        <v>0</v>
      </c>
      <c r="Q82" s="39">
        <f t="shared" si="64"/>
        <v>0</v>
      </c>
    </row>
    <row r="83" spans="1:17" s="1" customFormat="1" ht="32.25" customHeight="1" x14ac:dyDescent="0.3">
      <c r="A83" s="43"/>
      <c r="B83" s="44"/>
      <c r="C83" s="37"/>
      <c r="D83" s="23" t="s">
        <v>18</v>
      </c>
      <c r="E83" s="20">
        <f>F83+G83+H83+I83+J83+K83+L83+M83+N83+O83+P83+Q83</f>
        <v>0</v>
      </c>
      <c r="F83" s="39">
        <f t="shared" ref="F83:Q83" si="65">F26</f>
        <v>0</v>
      </c>
      <c r="G83" s="39">
        <f t="shared" si="65"/>
        <v>0</v>
      </c>
      <c r="H83" s="39">
        <f t="shared" si="65"/>
        <v>0</v>
      </c>
      <c r="I83" s="39">
        <f t="shared" si="65"/>
        <v>0</v>
      </c>
      <c r="J83" s="39">
        <f t="shared" si="65"/>
        <v>0</v>
      </c>
      <c r="K83" s="39">
        <f t="shared" si="65"/>
        <v>0</v>
      </c>
      <c r="L83" s="39">
        <f t="shared" si="65"/>
        <v>0</v>
      </c>
      <c r="M83" s="39">
        <f t="shared" si="65"/>
        <v>0</v>
      </c>
      <c r="N83" s="39">
        <f t="shared" si="65"/>
        <v>0</v>
      </c>
      <c r="O83" s="39">
        <f t="shared" si="65"/>
        <v>0</v>
      </c>
      <c r="P83" s="39">
        <f t="shared" si="65"/>
        <v>0</v>
      </c>
      <c r="Q83" s="39">
        <f t="shared" si="65"/>
        <v>0</v>
      </c>
    </row>
    <row r="84" spans="1:17" s="1" customFormat="1" ht="32.25" customHeight="1" x14ac:dyDescent="0.3">
      <c r="A84" s="43"/>
      <c r="B84" s="44"/>
      <c r="C84" s="37"/>
      <c r="D84" s="23" t="s">
        <v>19</v>
      </c>
      <c r="E84" s="20">
        <f>F84+G84+H84+I84+J84+K84+L84+M84+N84+O84+P84+Q84</f>
        <v>459179983.75</v>
      </c>
      <c r="F84" s="39">
        <f t="shared" ref="F84:Q84" si="66">F27</f>
        <v>48707719.240000002</v>
      </c>
      <c r="G84" s="39">
        <f t="shared" si="66"/>
        <v>46782463.509999998</v>
      </c>
      <c r="H84" s="39">
        <f t="shared" si="66"/>
        <v>36959813</v>
      </c>
      <c r="I84" s="39">
        <f t="shared" si="66"/>
        <v>36303332</v>
      </c>
      <c r="J84" s="39">
        <f t="shared" si="66"/>
        <v>36303332</v>
      </c>
      <c r="K84" s="39">
        <f t="shared" si="66"/>
        <v>36303332</v>
      </c>
      <c r="L84" s="39">
        <f t="shared" si="66"/>
        <v>36303332</v>
      </c>
      <c r="M84" s="39">
        <f t="shared" si="66"/>
        <v>36303332</v>
      </c>
      <c r="N84" s="39">
        <f t="shared" si="66"/>
        <v>36303332</v>
      </c>
      <c r="O84" s="39">
        <f t="shared" si="66"/>
        <v>36303332</v>
      </c>
      <c r="P84" s="39">
        <f t="shared" si="66"/>
        <v>36303332</v>
      </c>
      <c r="Q84" s="39">
        <f t="shared" si="66"/>
        <v>36303332</v>
      </c>
    </row>
    <row r="85" spans="1:17" s="1" customFormat="1" ht="32.25" customHeight="1" x14ac:dyDescent="0.3">
      <c r="A85" s="45"/>
      <c r="B85" s="46"/>
      <c r="C85" s="37"/>
      <c r="D85" s="23" t="s">
        <v>20</v>
      </c>
      <c r="E85" s="20">
        <f>F85+G85+H85+I85+J85+K85+L85+M85+N85+O85+P85+Q85</f>
        <v>0</v>
      </c>
      <c r="F85" s="39">
        <f t="shared" ref="F85:Q85" si="67">F28</f>
        <v>0</v>
      </c>
      <c r="G85" s="39">
        <f t="shared" si="67"/>
        <v>0</v>
      </c>
      <c r="H85" s="39">
        <f t="shared" si="67"/>
        <v>0</v>
      </c>
      <c r="I85" s="39">
        <f t="shared" si="67"/>
        <v>0</v>
      </c>
      <c r="J85" s="39">
        <f t="shared" si="67"/>
        <v>0</v>
      </c>
      <c r="K85" s="39">
        <f t="shared" si="67"/>
        <v>0</v>
      </c>
      <c r="L85" s="39">
        <f t="shared" si="67"/>
        <v>0</v>
      </c>
      <c r="M85" s="39">
        <f t="shared" si="67"/>
        <v>0</v>
      </c>
      <c r="N85" s="39">
        <f t="shared" si="67"/>
        <v>0</v>
      </c>
      <c r="O85" s="39">
        <f t="shared" si="67"/>
        <v>0</v>
      </c>
      <c r="P85" s="39">
        <f t="shared" si="67"/>
        <v>0</v>
      </c>
      <c r="Q85" s="39">
        <f t="shared" si="67"/>
        <v>0</v>
      </c>
    </row>
    <row r="86" spans="1:17" s="1" customFormat="1" ht="13.8" x14ac:dyDescent="0.25">
      <c r="G86" s="4"/>
    </row>
    <row r="87" spans="1:17" s="1" customFormat="1" ht="13.8" x14ac:dyDescent="0.25">
      <c r="G87" s="4"/>
    </row>
  </sheetData>
  <mergeCells count="53">
    <mergeCell ref="A65:B69"/>
    <mergeCell ref="C65:C69"/>
    <mergeCell ref="A55:A59"/>
    <mergeCell ref="B55:B59"/>
    <mergeCell ref="C55:C59"/>
    <mergeCell ref="C60:C64"/>
    <mergeCell ref="C81:C85"/>
    <mergeCell ref="A81:B85"/>
    <mergeCell ref="A70:B74"/>
    <mergeCell ref="C70:C74"/>
    <mergeCell ref="A75:B75"/>
    <mergeCell ref="A76:B80"/>
    <mergeCell ref="C76:C80"/>
    <mergeCell ref="A34:A38"/>
    <mergeCell ref="B34:B38"/>
    <mergeCell ref="C34:C38"/>
    <mergeCell ref="A39:A43"/>
    <mergeCell ref="B39:B43"/>
    <mergeCell ref="C39:C43"/>
    <mergeCell ref="A44:Q44"/>
    <mergeCell ref="A45:A49"/>
    <mergeCell ref="B45:B49"/>
    <mergeCell ref="C45:C49"/>
    <mergeCell ref="A60:B64"/>
    <mergeCell ref="C50:C54"/>
    <mergeCell ref="B50:B54"/>
    <mergeCell ref="A50:A54"/>
    <mergeCell ref="M1:Q1"/>
    <mergeCell ref="B29:B33"/>
    <mergeCell ref="C29:C33"/>
    <mergeCell ref="A14:A18"/>
    <mergeCell ref="A19:A23"/>
    <mergeCell ref="B19:B23"/>
    <mergeCell ref="A24:A28"/>
    <mergeCell ref="B24:B28"/>
    <mergeCell ref="C24:C28"/>
    <mergeCell ref="P2:Q2"/>
    <mergeCell ref="C19:C23"/>
    <mergeCell ref="A29:A33"/>
    <mergeCell ref="A3:Q3"/>
    <mergeCell ref="A8:Q8"/>
    <mergeCell ref="A9:A13"/>
    <mergeCell ref="B14:B18"/>
    <mergeCell ref="C14:C18"/>
    <mergeCell ref="B9:B13"/>
    <mergeCell ref="C9:C13"/>
    <mergeCell ref="F5:Q5"/>
    <mergeCell ref="A4:A6"/>
    <mergeCell ref="B4:B6"/>
    <mergeCell ref="C4:C6"/>
    <mergeCell ref="D4:D6"/>
    <mergeCell ref="E4:Q4"/>
    <mergeCell ref="E5:E6"/>
  </mergeCells>
  <pageMargins left="0.70866141732283472" right="0.70866141732283472" top="0.74803149606299213" bottom="0.74803149606299213" header="0.31496062992125984" footer="0.31496062992125984"/>
  <pageSetup paperSize="9" scale="43" firstPageNumber="3" fitToHeight="5" orientation="landscape" useFirstPageNumber="1" verticalDpi="180" r:id="rId1"/>
  <headerFooter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btuqYpXZ7cvYkgL2qF+lEIOL0peKkUSgLgjxuZO/XdU=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Z7YXJnVBQdArpzgG7Ybqj00AJAPHtWPQnYOV3zQsu2I=</DigestValue>
    </Reference>
  </SignedInfo>
  <SignatureValue>5FsRJ9DyAr6G777JpCSmFaRITCnntN0XKdsjGxAy/A70hCdcRDuIlNpkDPRkktCh
io4YHKMC435vMWWU0Zexzg==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wfexS3gexWaCaGvTnqZvYdrESdY=
</DigestValue>
      </Reference>
      <Reference URI="/xl/worksheets/sheet1.xml?ContentType=application/vnd.openxmlformats-officedocument.spreadsheetml.worksheet+xml">
        <DigestMethod Algorithm="http://www.w3.org/2000/09/xmldsig#sha1"/>
        <DigestValue>8KX/jc4FXfyny2UuaddOkofPJGg=
</DigestValue>
      </Reference>
      <Reference URI="/xl/styles.xml?ContentType=application/vnd.openxmlformats-officedocument.spreadsheetml.styles+xml">
        <DigestMethod Algorithm="http://www.w3.org/2000/09/xmldsig#sha1"/>
        <DigestValue>4/QSgHYdWVDAfx0DL1hA0u+wsMI=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3444UCar+Fgs6fYQU136oDq+ndM=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book.xml?ContentType=application/vnd.openxmlformats-officedocument.spreadsheetml.sheet.main+xml">
        <DigestMethod Algorithm="http://www.w3.org/2000/09/xmldsig#sha1"/>
        <DigestValue>e7EddYzPMIP6UjkwTbWLijp3eH4=
</DigestValue>
      </Reference>
      <Reference URI="/xl/sharedStrings.xml?ContentType=application/vnd.openxmlformats-officedocument.spreadsheetml.sharedStrings+xml">
        <DigestMethod Algorithm="http://www.w3.org/2000/09/xmldsig#sha1"/>
        <DigestValue>JBLU5IoECPVJLi5HL/6HOEZzjcs=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
</DigestValue>
      </Reference>
    </Manifest>
    <SignatureProperties>
      <SignatureProperty Id="idSignatureTime" Target="#idPackageSignature">
        <mdssi:SignatureTime>
          <mdssi:Format>YYYY-MM-DDThh:mm:ssTZD</mdssi:Format>
          <mdssi:Value>2020-11-17T06:30:07Z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2020-11-17T06:30:07Z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 Основ. мероприят.</vt:lpstr>
      <vt:lpstr>'2. Основ. мероприят.'!Заголовки_для_печати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2020-11-17T06:30:07Z</dcterms:modified>
</cp:coreProperties>
</file>