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708" yWindow="420" windowWidth="13368" windowHeight="11388" tabRatio="695" firstSheet="1" activeTab="1"/>
  </bookViews>
  <sheets>
    <sheet name="Лист1" sheetId="18" state="hidden" r:id="rId1"/>
    <sheet name="2. Основные мероприятия" sheetId="9" r:id="rId2"/>
    <sheet name="3 Перечень объектов" sheetId="16" state="hidden" r:id="rId3"/>
    <sheet name="4 Портфели" sheetId="3" state="hidden" r:id="rId4"/>
    <sheet name="5 Сводные показатели" sheetId="17" state="hidden" r:id="rId5"/>
    <sheet name="6 Перечень рисков" sheetId="11" state="hidden" r:id="rId6"/>
    <sheet name="7 Переч об кап строит" sheetId="12" state="hidden" r:id="rId7"/>
    <sheet name="8 Пл меропр оц эф-ти" sheetId="13" state="hidden" r:id="rId8"/>
    <sheet name="9 Предл гражд" sheetId="14" state="hidden" r:id="rId9"/>
  </sheets>
  <definedNames>
    <definedName name="_xlnm.Print_Titles" localSheetId="1">'2. Основные мероприятия'!$8:$10</definedName>
    <definedName name="_xlnm.Print_Titles" localSheetId="3">'4 Портфели'!$4:$6</definedName>
    <definedName name="_xlnm.Print_Area" localSheetId="1">'2. Основные мероприятия'!$A$1:$Q$145</definedName>
    <definedName name="_xlnm.Print_Area" localSheetId="3">'4 Портфели'!$A$1:$T$28</definedName>
    <definedName name="_xlnm.Print_Area" localSheetId="4">'5 Сводные показатели'!$A$1:$P$7</definedName>
    <definedName name="_xlnm.Print_Area" localSheetId="5">'6 Перечень рисков'!$A$1:$C$9</definedName>
    <definedName name="_xlnm.Print_Area" localSheetId="6">'7 Переч об кап строит'!$A$1:$F$6</definedName>
  </definedNames>
  <calcPr calcId="144525"/>
</workbook>
</file>

<file path=xl/calcChain.xml><?xml version="1.0" encoding="utf-8"?>
<calcChain xmlns="http://schemas.openxmlformats.org/spreadsheetml/2006/main">
  <c r="G109" i="9" l="1"/>
  <c r="G62" i="9"/>
  <c r="G59" i="9" s="1"/>
  <c r="E67" i="9"/>
  <c r="Q109" i="18" l="1"/>
  <c r="P109" i="18"/>
  <c r="O109" i="18"/>
  <c r="N109" i="18"/>
  <c r="M109" i="18"/>
  <c r="L109" i="18"/>
  <c r="K109" i="18"/>
  <c r="J109" i="18"/>
  <c r="I109" i="18"/>
  <c r="H109" i="18"/>
  <c r="F109" i="18"/>
  <c r="Q107" i="18"/>
  <c r="P107" i="18"/>
  <c r="O107" i="18"/>
  <c r="N107" i="18"/>
  <c r="M107" i="18"/>
  <c r="L107" i="18"/>
  <c r="K107" i="18"/>
  <c r="J107" i="18"/>
  <c r="I107" i="18"/>
  <c r="H107" i="18"/>
  <c r="G107" i="18"/>
  <c r="F107" i="18"/>
  <c r="E107" i="18"/>
  <c r="Q101" i="18"/>
  <c r="P101" i="18"/>
  <c r="O101" i="18"/>
  <c r="N101" i="18"/>
  <c r="M101" i="18"/>
  <c r="L101" i="18"/>
  <c r="K101" i="18"/>
  <c r="J101" i="18"/>
  <c r="I101" i="18"/>
  <c r="H101" i="18"/>
  <c r="G101" i="18"/>
  <c r="F101" i="18"/>
  <c r="E101" i="18"/>
  <c r="Q89" i="18"/>
  <c r="P89" i="18"/>
  <c r="O89" i="18"/>
  <c r="N89" i="18"/>
  <c r="M89" i="18"/>
  <c r="L89" i="18"/>
  <c r="K89" i="18"/>
  <c r="J89" i="18"/>
  <c r="I89" i="18"/>
  <c r="H89" i="18"/>
  <c r="G89" i="18"/>
  <c r="E89" i="18" s="1"/>
  <c r="F89" i="18"/>
  <c r="Q88" i="18"/>
  <c r="P88" i="18"/>
  <c r="O88" i="18"/>
  <c r="N88" i="18"/>
  <c r="M88" i="18"/>
  <c r="L88" i="18"/>
  <c r="K88" i="18"/>
  <c r="J88" i="18"/>
  <c r="I88" i="18"/>
  <c r="H88" i="18"/>
  <c r="G88" i="18"/>
  <c r="F88" i="18"/>
  <c r="Q87" i="18"/>
  <c r="P87" i="18"/>
  <c r="O87" i="18"/>
  <c r="N87" i="18"/>
  <c r="M87" i="18"/>
  <c r="L87" i="18"/>
  <c r="K87" i="18"/>
  <c r="J87" i="18"/>
  <c r="I87" i="18"/>
  <c r="H87" i="18"/>
  <c r="G87" i="18"/>
  <c r="G108" i="18" s="1"/>
  <c r="F87" i="18"/>
  <c r="J85" i="18"/>
  <c r="E84" i="18"/>
  <c r="E83" i="18"/>
  <c r="E82" i="18"/>
  <c r="Q80" i="18"/>
  <c r="Q85" i="18" s="1"/>
  <c r="P80" i="18"/>
  <c r="P85" i="18" s="1"/>
  <c r="O80" i="18"/>
  <c r="O85" i="18" s="1"/>
  <c r="N80" i="18"/>
  <c r="N85" i="18" s="1"/>
  <c r="M80" i="18"/>
  <c r="M85" i="18" s="1"/>
  <c r="L80" i="18"/>
  <c r="L85" i="18" s="1"/>
  <c r="K80" i="18"/>
  <c r="K85" i="18" s="1"/>
  <c r="J80" i="18"/>
  <c r="I80" i="18"/>
  <c r="I85" i="18" s="1"/>
  <c r="H80" i="18"/>
  <c r="H85" i="18" s="1"/>
  <c r="G80" i="18"/>
  <c r="G85" i="18" s="1"/>
  <c r="F80" i="18"/>
  <c r="F85" i="18" s="1"/>
  <c r="Q78" i="18"/>
  <c r="P78" i="18"/>
  <c r="O78" i="18"/>
  <c r="N78" i="18"/>
  <c r="M78" i="18"/>
  <c r="L78" i="18"/>
  <c r="K78" i="18"/>
  <c r="J78" i="18"/>
  <c r="I78" i="18"/>
  <c r="H78" i="18"/>
  <c r="G78" i="18"/>
  <c r="F78" i="18"/>
  <c r="J77" i="18"/>
  <c r="Q76" i="18"/>
  <c r="P76" i="18"/>
  <c r="O76" i="18"/>
  <c r="N76" i="18"/>
  <c r="M76" i="18"/>
  <c r="L76" i="18"/>
  <c r="K76" i="18"/>
  <c r="J76" i="18"/>
  <c r="I76" i="18"/>
  <c r="H76" i="18"/>
  <c r="G76" i="18"/>
  <c r="F76" i="18"/>
  <c r="E76" i="18" s="1"/>
  <c r="E73" i="18"/>
  <c r="E72" i="18"/>
  <c r="E71" i="18"/>
  <c r="Q69" i="18"/>
  <c r="Q144" i="18" s="1"/>
  <c r="P69" i="18"/>
  <c r="P144" i="18" s="1"/>
  <c r="O69" i="18"/>
  <c r="O144" i="18" s="1"/>
  <c r="N69" i="18"/>
  <c r="N144" i="18" s="1"/>
  <c r="M69" i="18"/>
  <c r="M144" i="18" s="1"/>
  <c r="L69" i="18"/>
  <c r="K69" i="18"/>
  <c r="K144" i="18" s="1"/>
  <c r="J69" i="18"/>
  <c r="I69" i="18"/>
  <c r="H69" i="18"/>
  <c r="H144" i="18" s="1"/>
  <c r="G69" i="18"/>
  <c r="G144" i="18" s="1"/>
  <c r="F69" i="18"/>
  <c r="G68" i="18"/>
  <c r="G62" i="18" s="1"/>
  <c r="E67" i="18"/>
  <c r="R66" i="18"/>
  <c r="E66" i="18"/>
  <c r="E65" i="18"/>
  <c r="I64" i="18"/>
  <c r="I62" i="18" s="1"/>
  <c r="E63" i="18"/>
  <c r="Q62" i="18"/>
  <c r="Q77" i="18" s="1"/>
  <c r="P62" i="18"/>
  <c r="P59" i="18" s="1"/>
  <c r="P74" i="18" s="1"/>
  <c r="O62" i="18"/>
  <c r="O77" i="18" s="1"/>
  <c r="N62" i="18"/>
  <c r="N59" i="18" s="1"/>
  <c r="N74" i="18" s="1"/>
  <c r="M62" i="18"/>
  <c r="M77" i="18" s="1"/>
  <c r="L62" i="18"/>
  <c r="L59" i="18" s="1"/>
  <c r="K62" i="18"/>
  <c r="K77" i="18" s="1"/>
  <c r="H62" i="18"/>
  <c r="H59" i="18" s="1"/>
  <c r="H74" i="18" s="1"/>
  <c r="F62" i="18"/>
  <c r="F77" i="18" s="1"/>
  <c r="E61" i="18"/>
  <c r="Q59" i="18"/>
  <c r="O59" i="18"/>
  <c r="O74" i="18" s="1"/>
  <c r="M59" i="18"/>
  <c r="M74" i="18" s="1"/>
  <c r="K59" i="18"/>
  <c r="K74" i="18" s="1"/>
  <c r="J59" i="18"/>
  <c r="F59" i="18"/>
  <c r="H57" i="18"/>
  <c r="G57" i="18"/>
  <c r="G94" i="18" s="1"/>
  <c r="G104" i="18" s="1"/>
  <c r="F57" i="18"/>
  <c r="Q56" i="18"/>
  <c r="P56" i="18"/>
  <c r="O56" i="18"/>
  <c r="N56" i="18"/>
  <c r="M56" i="18"/>
  <c r="L56" i="18"/>
  <c r="K56" i="18"/>
  <c r="J56" i="18"/>
  <c r="I56" i="18"/>
  <c r="H56" i="18"/>
  <c r="G56" i="18"/>
  <c r="E56" i="18" s="1"/>
  <c r="F56" i="18"/>
  <c r="I55" i="18"/>
  <c r="H55" i="18"/>
  <c r="G55" i="18"/>
  <c r="F55" i="18"/>
  <c r="E52" i="18"/>
  <c r="E51" i="18"/>
  <c r="E50" i="18"/>
  <c r="Q48" i="18"/>
  <c r="P48" i="18"/>
  <c r="O48" i="18"/>
  <c r="N48" i="18"/>
  <c r="M48" i="18"/>
  <c r="L48" i="18"/>
  <c r="K48" i="18"/>
  <c r="J48" i="18"/>
  <c r="I48" i="18"/>
  <c r="H48" i="18"/>
  <c r="E48" i="18" s="1"/>
  <c r="G48" i="18"/>
  <c r="F48" i="18"/>
  <c r="E47" i="18"/>
  <c r="E46" i="18"/>
  <c r="E45" i="18"/>
  <c r="Q43" i="18"/>
  <c r="P43" i="18"/>
  <c r="O43" i="18"/>
  <c r="N43" i="18"/>
  <c r="M43" i="18"/>
  <c r="L43" i="18"/>
  <c r="K43" i="18"/>
  <c r="J43" i="18"/>
  <c r="I43" i="18"/>
  <c r="H43" i="18"/>
  <c r="E43" i="18" s="1"/>
  <c r="G43" i="18"/>
  <c r="F43" i="18"/>
  <c r="E42" i="18"/>
  <c r="E41" i="18"/>
  <c r="E40" i="18"/>
  <c r="Q38" i="18"/>
  <c r="P38" i="18"/>
  <c r="O38" i="18"/>
  <c r="N38" i="18"/>
  <c r="M38" i="18"/>
  <c r="L38" i="18"/>
  <c r="K38" i="18"/>
  <c r="J38" i="18"/>
  <c r="I38" i="18"/>
  <c r="H38" i="18"/>
  <c r="E38" i="18" s="1"/>
  <c r="G38" i="18"/>
  <c r="F38" i="18"/>
  <c r="E37" i="18"/>
  <c r="E36" i="18"/>
  <c r="E35" i="18"/>
  <c r="Q33" i="18"/>
  <c r="P33" i="18"/>
  <c r="O33" i="18"/>
  <c r="N33" i="18"/>
  <c r="M33" i="18"/>
  <c r="L33" i="18"/>
  <c r="K33" i="18"/>
  <c r="J33" i="18"/>
  <c r="I33" i="18"/>
  <c r="H33" i="18"/>
  <c r="E33" i="18" s="1"/>
  <c r="G33" i="18"/>
  <c r="F33" i="18"/>
  <c r="E32" i="18"/>
  <c r="E31" i="18"/>
  <c r="E30" i="18"/>
  <c r="Q28" i="18"/>
  <c r="Q27" i="18" s="1"/>
  <c r="Q57" i="18" s="1"/>
  <c r="P28" i="18"/>
  <c r="O28" i="18"/>
  <c r="O27" i="18" s="1"/>
  <c r="O57" i="18" s="1"/>
  <c r="N28" i="18"/>
  <c r="M28" i="18"/>
  <c r="M27" i="18" s="1"/>
  <c r="M57" i="18" s="1"/>
  <c r="L28" i="18"/>
  <c r="L27" i="18" s="1"/>
  <c r="K28" i="18"/>
  <c r="K27" i="18" s="1"/>
  <c r="K57" i="18" s="1"/>
  <c r="J28" i="18"/>
  <c r="I28" i="18"/>
  <c r="I27" i="18" s="1"/>
  <c r="H28" i="18"/>
  <c r="E28" i="18" s="1"/>
  <c r="G28" i="18"/>
  <c r="G53" i="18" s="1"/>
  <c r="F28" i="18"/>
  <c r="P27" i="18"/>
  <c r="P25" i="18" s="1"/>
  <c r="P23" i="18" s="1"/>
  <c r="N27" i="18"/>
  <c r="N25" i="18" s="1"/>
  <c r="N23" i="18" s="1"/>
  <c r="J27" i="18"/>
  <c r="J25" i="18" s="1"/>
  <c r="J55" i="18" s="1"/>
  <c r="E26" i="18"/>
  <c r="O25" i="18"/>
  <c r="H23" i="18"/>
  <c r="G23" i="18"/>
  <c r="F23" i="18"/>
  <c r="O21" i="18"/>
  <c r="O110" i="18" s="1"/>
  <c r="I21" i="18"/>
  <c r="H21" i="18"/>
  <c r="H110" i="18" s="1"/>
  <c r="G21" i="18"/>
  <c r="F21" i="18"/>
  <c r="F110" i="18" s="1"/>
  <c r="O20" i="18"/>
  <c r="I20" i="18"/>
  <c r="H20" i="18"/>
  <c r="G20" i="18"/>
  <c r="F20" i="18"/>
  <c r="O19" i="18"/>
  <c r="I19" i="18"/>
  <c r="I92" i="18" s="1"/>
  <c r="I102" i="18" s="1"/>
  <c r="H19" i="18"/>
  <c r="H108" i="18" s="1"/>
  <c r="G19" i="18"/>
  <c r="F19" i="18"/>
  <c r="F108" i="18" s="1"/>
  <c r="E16" i="18"/>
  <c r="E15" i="18"/>
  <c r="E14" i="18"/>
  <c r="Q12" i="18"/>
  <c r="P12" i="18"/>
  <c r="O12" i="18"/>
  <c r="N12" i="18"/>
  <c r="M12" i="18"/>
  <c r="L12" i="18"/>
  <c r="K12" i="18"/>
  <c r="J12" i="18"/>
  <c r="I12" i="18"/>
  <c r="H12" i="18"/>
  <c r="H106" i="18" s="1"/>
  <c r="G12" i="18"/>
  <c r="F12" i="18"/>
  <c r="F106" i="18" s="1"/>
  <c r="L25" i="18" l="1"/>
  <c r="L57" i="18"/>
  <c r="G77" i="18"/>
  <c r="G59" i="18"/>
  <c r="G74" i="18" s="1"/>
  <c r="G110" i="18"/>
  <c r="H17" i="18"/>
  <c r="K25" i="18"/>
  <c r="P55" i="18"/>
  <c r="Q74" i="18"/>
  <c r="E78" i="18"/>
  <c r="G17" i="18"/>
  <c r="H53" i="18"/>
  <c r="P57" i="18"/>
  <c r="L74" i="18"/>
  <c r="H77" i="18"/>
  <c r="E80" i="18"/>
  <c r="P106" i="18"/>
  <c r="G93" i="18"/>
  <c r="G103" i="18" s="1"/>
  <c r="H93" i="18"/>
  <c r="H103" i="18" s="1"/>
  <c r="E69" i="18"/>
  <c r="J74" i="18"/>
  <c r="N77" i="18"/>
  <c r="N21" i="18"/>
  <c r="N53" i="18"/>
  <c r="I77" i="18"/>
  <c r="I93" i="18" s="1"/>
  <c r="I103" i="18" s="1"/>
  <c r="I59" i="18"/>
  <c r="I74" i="18" s="1"/>
  <c r="E62" i="18"/>
  <c r="H90" i="18"/>
  <c r="H100" i="18" s="1"/>
  <c r="O55" i="18"/>
  <c r="O108" i="18" s="1"/>
  <c r="O23" i="18"/>
  <c r="I57" i="18"/>
  <c r="I110" i="18" s="1"/>
  <c r="I23" i="18"/>
  <c r="I53" i="18" s="1"/>
  <c r="E85" i="18"/>
  <c r="O94" i="18"/>
  <c r="O104" i="18" s="1"/>
  <c r="J144" i="18"/>
  <c r="E12" i="18"/>
  <c r="F17" i="18"/>
  <c r="G90" i="18"/>
  <c r="G100" i="18" s="1"/>
  <c r="J23" i="18"/>
  <c r="Q25" i="18"/>
  <c r="N55" i="18"/>
  <c r="N57" i="18"/>
  <c r="L77" i="18"/>
  <c r="F93" i="18"/>
  <c r="I94" i="18"/>
  <c r="I104" i="18" s="1"/>
  <c r="L144" i="18"/>
  <c r="P53" i="18"/>
  <c r="P21" i="18"/>
  <c r="N106" i="18"/>
  <c r="O17" i="18"/>
  <c r="F53" i="18"/>
  <c r="K55" i="18"/>
  <c r="K23" i="18"/>
  <c r="I144" i="18"/>
  <c r="E64" i="18"/>
  <c r="E144" i="18" s="1"/>
  <c r="E87" i="18"/>
  <c r="F144" i="18"/>
  <c r="E109" i="18"/>
  <c r="I17" i="18"/>
  <c r="I90" i="18" s="1"/>
  <c r="I100" i="18" s="1"/>
  <c r="O93" i="18"/>
  <c r="O103" i="18" s="1"/>
  <c r="M25" i="18"/>
  <c r="E27" i="18"/>
  <c r="J57" i="18"/>
  <c r="E59" i="18"/>
  <c r="G109" i="18"/>
  <c r="G106" i="18" s="1"/>
  <c r="E68" i="18"/>
  <c r="F74" i="18"/>
  <c r="P77" i="18"/>
  <c r="E88" i="18"/>
  <c r="G92" i="18"/>
  <c r="G102" i="18" s="1"/>
  <c r="I108" i="18"/>
  <c r="F92" i="18"/>
  <c r="H94" i="18"/>
  <c r="H104" i="18" s="1"/>
  <c r="H92" i="18"/>
  <c r="H102" i="18" s="1"/>
  <c r="F94" i="18"/>
  <c r="E74" i="18" l="1"/>
  <c r="O92" i="18"/>
  <c r="O102" i="18" s="1"/>
  <c r="E77" i="18"/>
  <c r="L55" i="18"/>
  <c r="L23" i="18"/>
  <c r="F102" i="18"/>
  <c r="J21" i="18"/>
  <c r="J53" i="18"/>
  <c r="I106" i="18"/>
  <c r="F104" i="18"/>
  <c r="M23" i="18"/>
  <c r="M55" i="18"/>
  <c r="E55" i="18" s="1"/>
  <c r="E53" i="18" s="1"/>
  <c r="K53" i="18"/>
  <c r="K21" i="18"/>
  <c r="K106" i="18"/>
  <c r="J106" i="18"/>
  <c r="P110" i="18"/>
  <c r="P94" i="18"/>
  <c r="P20" i="18"/>
  <c r="F103" i="18"/>
  <c r="Q23" i="18"/>
  <c r="Q55" i="18"/>
  <c r="F90" i="18"/>
  <c r="F100" i="18" s="1"/>
  <c r="O106" i="18"/>
  <c r="O53" i="18"/>
  <c r="O90" i="18" s="1"/>
  <c r="O100" i="18" s="1"/>
  <c r="N110" i="18"/>
  <c r="N94" i="18"/>
  <c r="N104" i="18" s="1"/>
  <c r="N20" i="18"/>
  <c r="E25" i="18"/>
  <c r="E57" i="18"/>
  <c r="L106" i="18" l="1"/>
  <c r="L53" i="18"/>
  <c r="L21" i="18"/>
  <c r="P19" i="18"/>
  <c r="P93" i="18"/>
  <c r="P103" i="18" s="1"/>
  <c r="M21" i="18"/>
  <c r="E21" i="18" s="1"/>
  <c r="E110" i="18" s="1"/>
  <c r="M53" i="18"/>
  <c r="M106" i="18"/>
  <c r="E23" i="18"/>
  <c r="E106" i="18" s="1"/>
  <c r="N19" i="18"/>
  <c r="N93" i="18"/>
  <c r="N103" i="18" s="1"/>
  <c r="Q53" i="18"/>
  <c r="Q21" i="18"/>
  <c r="Q106" i="18"/>
  <c r="P99" i="18"/>
  <c r="P104" i="18"/>
  <c r="K20" i="18"/>
  <c r="K110" i="18"/>
  <c r="K94" i="18"/>
  <c r="K104" i="18" s="1"/>
  <c r="J110" i="18"/>
  <c r="J94" i="18"/>
  <c r="J20" i="18"/>
  <c r="L110" i="18" l="1"/>
  <c r="L20" i="18"/>
  <c r="L94" i="18"/>
  <c r="L104" i="18" s="1"/>
  <c r="J19" i="18"/>
  <c r="J93" i="18"/>
  <c r="N108" i="18"/>
  <c r="N92" i="18"/>
  <c r="N102" i="18" s="1"/>
  <c r="N17" i="18"/>
  <c r="N90" i="18" s="1"/>
  <c r="N100" i="18" s="1"/>
  <c r="M20" i="18"/>
  <c r="M110" i="18"/>
  <c r="M94" i="18"/>
  <c r="M104" i="18" s="1"/>
  <c r="J104" i="18"/>
  <c r="Q20" i="18"/>
  <c r="Q110" i="18"/>
  <c r="Q94" i="18"/>
  <c r="Q104" i="18" s="1"/>
  <c r="K93" i="18"/>
  <c r="K103" i="18" s="1"/>
  <c r="K19" i="18"/>
  <c r="P108" i="18"/>
  <c r="P92" i="18"/>
  <c r="P102" i="18" s="1"/>
  <c r="P17" i="18"/>
  <c r="P90" i="18" s="1"/>
  <c r="P100" i="18" s="1"/>
  <c r="L93" i="18" l="1"/>
  <c r="L103" i="18" s="1"/>
  <c r="L19" i="18"/>
  <c r="K17" i="18"/>
  <c r="K90" i="18" s="1"/>
  <c r="K100" i="18" s="1"/>
  <c r="K92" i="18"/>
  <c r="K102" i="18" s="1"/>
  <c r="K108" i="18"/>
  <c r="Q93" i="18"/>
  <c r="Q103" i="18" s="1"/>
  <c r="Q19" i="18"/>
  <c r="E94" i="18"/>
  <c r="M93" i="18"/>
  <c r="M103" i="18" s="1"/>
  <c r="M19" i="18"/>
  <c r="E20" i="18"/>
  <c r="J103" i="18"/>
  <c r="J108" i="18"/>
  <c r="J92" i="18"/>
  <c r="J17" i="18"/>
  <c r="L108" i="18" l="1"/>
  <c r="L17" i="18"/>
  <c r="L90" i="18" s="1"/>
  <c r="L100" i="18" s="1"/>
  <c r="L92" i="18"/>
  <c r="L102" i="18" s="1"/>
  <c r="E19" i="18"/>
  <c r="E108" i="18" s="1"/>
  <c r="E93" i="18"/>
  <c r="E103" i="18" s="1"/>
  <c r="M17" i="18"/>
  <c r="M90" i="18" s="1"/>
  <c r="M100" i="18" s="1"/>
  <c r="M92" i="18"/>
  <c r="M102" i="18" s="1"/>
  <c r="M108" i="18"/>
  <c r="J90" i="18"/>
  <c r="J100" i="18" s="1"/>
  <c r="E99" i="18"/>
  <c r="E104" i="18"/>
  <c r="J102" i="18"/>
  <c r="Q17" i="18"/>
  <c r="Q90" i="18" s="1"/>
  <c r="Q100" i="18" s="1"/>
  <c r="Q108" i="18"/>
  <c r="Q92" i="18"/>
  <c r="Q102" i="18" s="1"/>
  <c r="E92" i="18" l="1"/>
  <c r="E17" i="18"/>
  <c r="E102" i="18" l="1"/>
  <c r="E90" i="18"/>
  <c r="E100" i="18" s="1"/>
  <c r="R66" i="9" l="1"/>
  <c r="E68" i="9" l="1"/>
  <c r="O8" i="3"/>
  <c r="P8" i="3"/>
  <c r="Q8" i="3"/>
  <c r="R8" i="3"/>
  <c r="S8" i="3"/>
  <c r="T8" i="3"/>
  <c r="O13" i="3"/>
  <c r="P13" i="3"/>
  <c r="Q13" i="3"/>
  <c r="R13" i="3"/>
  <c r="S13" i="3"/>
  <c r="T13" i="3"/>
  <c r="O18" i="3"/>
  <c r="P18" i="3"/>
  <c r="Q18" i="3"/>
  <c r="R18" i="3"/>
  <c r="S18" i="3"/>
  <c r="T18" i="3"/>
  <c r="F101" i="9" l="1"/>
  <c r="G101" i="9"/>
  <c r="H101" i="9"/>
  <c r="I101" i="9"/>
  <c r="J101" i="9"/>
  <c r="K101" i="9"/>
  <c r="L101" i="9"/>
  <c r="M101" i="9"/>
  <c r="N101" i="9"/>
  <c r="O101" i="9"/>
  <c r="P101" i="9"/>
  <c r="Q101" i="9"/>
  <c r="E101" i="9"/>
  <c r="H109" i="9"/>
  <c r="I109" i="9"/>
  <c r="J109" i="9"/>
  <c r="K109" i="9"/>
  <c r="L109" i="9"/>
  <c r="M109" i="9"/>
  <c r="N109" i="9"/>
  <c r="O109" i="9"/>
  <c r="P109" i="9"/>
  <c r="Q109" i="9"/>
  <c r="F107" i="9"/>
  <c r="G107" i="9"/>
  <c r="H107" i="9"/>
  <c r="I107" i="9"/>
  <c r="J107" i="9"/>
  <c r="K107" i="9"/>
  <c r="L107" i="9"/>
  <c r="M107" i="9"/>
  <c r="N107" i="9"/>
  <c r="O107" i="9"/>
  <c r="P107" i="9"/>
  <c r="Q107" i="9"/>
  <c r="E107" i="9"/>
  <c r="H28" i="3" l="1"/>
  <c r="H27" i="3"/>
  <c r="H26" i="3"/>
  <c r="H25" i="3"/>
  <c r="H24" i="3"/>
  <c r="I64" i="9" l="1"/>
  <c r="E64" i="9" s="1"/>
  <c r="O19" i="9" l="1"/>
  <c r="O20" i="9"/>
  <c r="O21" i="9"/>
  <c r="O12" i="9"/>
  <c r="I69" i="9"/>
  <c r="I144" i="9" s="1"/>
  <c r="I21" i="9"/>
  <c r="I20" i="9"/>
  <c r="I19" i="9"/>
  <c r="O17" i="9" l="1"/>
  <c r="I62" i="9"/>
  <c r="H62" i="9"/>
  <c r="G77" i="9"/>
  <c r="I17" i="9"/>
  <c r="H55" i="9"/>
  <c r="G33" i="9"/>
  <c r="F62" i="9" l="1"/>
  <c r="F59" i="9" l="1"/>
  <c r="H59" i="9" l="1"/>
  <c r="F109" i="9" l="1"/>
  <c r="H56" i="9" l="1"/>
  <c r="I56" i="9"/>
  <c r="J56" i="9"/>
  <c r="K56" i="9"/>
  <c r="L56" i="9"/>
  <c r="M56" i="9"/>
  <c r="N56" i="9"/>
  <c r="O56" i="9"/>
  <c r="P56" i="9"/>
  <c r="Q56" i="9"/>
  <c r="H57" i="9"/>
  <c r="G56" i="9"/>
  <c r="G57" i="9"/>
  <c r="G55" i="9"/>
  <c r="I8" i="3" l="1"/>
  <c r="J8" i="3"/>
  <c r="K8" i="3"/>
  <c r="L8" i="3"/>
  <c r="M8" i="3"/>
  <c r="N8" i="3"/>
  <c r="H9" i="3"/>
  <c r="H10" i="3"/>
  <c r="H11" i="3"/>
  <c r="H12" i="3"/>
  <c r="I13" i="3"/>
  <c r="J13" i="3"/>
  <c r="K13" i="3"/>
  <c r="L13" i="3"/>
  <c r="M13" i="3"/>
  <c r="N13" i="3"/>
  <c r="H14" i="3"/>
  <c r="H15" i="3"/>
  <c r="H16" i="3"/>
  <c r="H17" i="3"/>
  <c r="I18" i="3"/>
  <c r="J18" i="3"/>
  <c r="K18" i="3"/>
  <c r="L18" i="3"/>
  <c r="M18" i="3"/>
  <c r="N18" i="3"/>
  <c r="H19" i="3"/>
  <c r="H20" i="3"/>
  <c r="H21" i="3"/>
  <c r="H22" i="3"/>
  <c r="H8" i="3" l="1"/>
  <c r="H18" i="3"/>
  <c r="H13" i="3"/>
  <c r="E26" i="9"/>
  <c r="F23" i="9" l="1"/>
  <c r="F69" i="9" l="1"/>
  <c r="F144" i="9" s="1"/>
  <c r="E84" i="9"/>
  <c r="E83" i="9"/>
  <c r="E82" i="9"/>
  <c r="F80" i="9"/>
  <c r="F85" i="9" s="1"/>
  <c r="G80" i="9"/>
  <c r="G85" i="9" s="1"/>
  <c r="H80" i="9"/>
  <c r="H85" i="9" s="1"/>
  <c r="I80" i="9"/>
  <c r="I85" i="9" s="1"/>
  <c r="J80" i="9"/>
  <c r="J85" i="9" s="1"/>
  <c r="K80" i="9"/>
  <c r="K85" i="9" s="1"/>
  <c r="L80" i="9"/>
  <c r="L85" i="9" s="1"/>
  <c r="M80" i="9"/>
  <c r="M85" i="9" s="1"/>
  <c r="N80" i="9"/>
  <c r="N85" i="9" s="1"/>
  <c r="O80" i="9"/>
  <c r="O85" i="9" s="1"/>
  <c r="P80" i="9"/>
  <c r="P85" i="9" s="1"/>
  <c r="Q80" i="9"/>
  <c r="Q85" i="9" s="1"/>
  <c r="Q89" i="9"/>
  <c r="P89" i="9"/>
  <c r="O89" i="9"/>
  <c r="N89" i="9"/>
  <c r="M89" i="9"/>
  <c r="L89" i="9"/>
  <c r="K89" i="9"/>
  <c r="J89" i="9"/>
  <c r="I89" i="9"/>
  <c r="H89" i="9"/>
  <c r="G89" i="9"/>
  <c r="F89" i="9"/>
  <c r="Q88" i="9"/>
  <c r="P88" i="9"/>
  <c r="O88" i="9"/>
  <c r="N88" i="9"/>
  <c r="M88" i="9"/>
  <c r="L88" i="9"/>
  <c r="K88" i="9"/>
  <c r="J88" i="9"/>
  <c r="I88" i="9"/>
  <c r="H88" i="9"/>
  <c r="G88" i="9"/>
  <c r="F88" i="9"/>
  <c r="Q87" i="9"/>
  <c r="P87" i="9"/>
  <c r="O87" i="9"/>
  <c r="N87" i="9"/>
  <c r="M87" i="9"/>
  <c r="L87" i="9"/>
  <c r="K87" i="9"/>
  <c r="J87" i="9"/>
  <c r="I87" i="9"/>
  <c r="H87" i="9"/>
  <c r="G87" i="9"/>
  <c r="F87" i="9"/>
  <c r="E80" i="9" l="1"/>
  <c r="E89" i="9"/>
  <c r="E88" i="9"/>
  <c r="E85" i="9"/>
  <c r="E87" i="9"/>
  <c r="F48" i="9"/>
  <c r="G48" i="9"/>
  <c r="H48" i="9"/>
  <c r="I48" i="9"/>
  <c r="J48" i="9"/>
  <c r="K48" i="9"/>
  <c r="L48" i="9"/>
  <c r="M48" i="9"/>
  <c r="N48" i="9"/>
  <c r="O48" i="9"/>
  <c r="P48" i="9"/>
  <c r="Q48" i="9"/>
  <c r="E52" i="9"/>
  <c r="E51" i="9"/>
  <c r="E50" i="9"/>
  <c r="E48" i="9" l="1"/>
  <c r="F78" i="9" l="1"/>
  <c r="G78" i="9"/>
  <c r="H78" i="9"/>
  <c r="I78" i="9"/>
  <c r="J78" i="9"/>
  <c r="K78" i="9"/>
  <c r="L78" i="9"/>
  <c r="M78" i="9"/>
  <c r="N78" i="9"/>
  <c r="O78" i="9"/>
  <c r="P78" i="9"/>
  <c r="Q78" i="9"/>
  <c r="F76" i="9"/>
  <c r="G76" i="9"/>
  <c r="H76" i="9"/>
  <c r="I76" i="9"/>
  <c r="J76" i="9"/>
  <c r="K76" i="9"/>
  <c r="L76" i="9"/>
  <c r="M76" i="9"/>
  <c r="N76" i="9"/>
  <c r="O76" i="9"/>
  <c r="P76" i="9"/>
  <c r="Q76" i="9"/>
  <c r="G69" i="9"/>
  <c r="G144" i="9" s="1"/>
  <c r="H69" i="9"/>
  <c r="H144" i="9" s="1"/>
  <c r="J69" i="9"/>
  <c r="J144" i="9" s="1"/>
  <c r="K69" i="9"/>
  <c r="K144" i="9" s="1"/>
  <c r="L69" i="9"/>
  <c r="L144" i="9" s="1"/>
  <c r="M69" i="9"/>
  <c r="M144" i="9" s="1"/>
  <c r="N69" i="9"/>
  <c r="N144" i="9" s="1"/>
  <c r="O69" i="9"/>
  <c r="O144" i="9" s="1"/>
  <c r="P69" i="9"/>
  <c r="P144" i="9" s="1"/>
  <c r="Q69" i="9"/>
  <c r="Q144" i="9" s="1"/>
  <c r="E73" i="9"/>
  <c r="E72" i="9"/>
  <c r="E71" i="9"/>
  <c r="E66" i="9"/>
  <c r="E65" i="9"/>
  <c r="E63" i="9"/>
  <c r="E61" i="9"/>
  <c r="F77" i="9"/>
  <c r="H77" i="9"/>
  <c r="I77" i="9"/>
  <c r="K62" i="9"/>
  <c r="K59" i="9" s="1"/>
  <c r="L62" i="9"/>
  <c r="L77" i="9" s="1"/>
  <c r="M62" i="9"/>
  <c r="M77" i="9" s="1"/>
  <c r="N62" i="9"/>
  <c r="N59" i="9" s="1"/>
  <c r="O62" i="9"/>
  <c r="O59" i="9" s="1"/>
  <c r="P62" i="9"/>
  <c r="P59" i="9" s="1"/>
  <c r="Q62" i="9"/>
  <c r="Q77" i="9" s="1"/>
  <c r="F57" i="9"/>
  <c r="F56" i="9"/>
  <c r="F55" i="9"/>
  <c r="H33" i="9"/>
  <c r="I33" i="9"/>
  <c r="J33" i="9"/>
  <c r="K33" i="9"/>
  <c r="L33" i="9"/>
  <c r="M33" i="9"/>
  <c r="N33" i="9"/>
  <c r="O33" i="9"/>
  <c r="P33" i="9"/>
  <c r="Q33" i="9"/>
  <c r="F43" i="9"/>
  <c r="G43" i="9"/>
  <c r="H43" i="9"/>
  <c r="I43" i="9"/>
  <c r="J43" i="9"/>
  <c r="K43" i="9"/>
  <c r="L43" i="9"/>
  <c r="M43" i="9"/>
  <c r="N43" i="9"/>
  <c r="O43" i="9"/>
  <c r="P43" i="9"/>
  <c r="Q43" i="9"/>
  <c r="E47" i="9"/>
  <c r="E46" i="9"/>
  <c r="E45" i="9"/>
  <c r="F38" i="9"/>
  <c r="G38" i="9"/>
  <c r="H38" i="9"/>
  <c r="I38" i="9"/>
  <c r="J38" i="9"/>
  <c r="K38" i="9"/>
  <c r="L38" i="9"/>
  <c r="M38" i="9"/>
  <c r="N38" i="9"/>
  <c r="O38" i="9"/>
  <c r="P38" i="9"/>
  <c r="Q38" i="9"/>
  <c r="E42" i="9"/>
  <c r="E41" i="9"/>
  <c r="E40" i="9"/>
  <c r="F28" i="9"/>
  <c r="G28" i="9"/>
  <c r="H28" i="9"/>
  <c r="I28" i="9"/>
  <c r="J28" i="9"/>
  <c r="J27" i="9" s="1"/>
  <c r="J57" i="9" s="1"/>
  <c r="K28" i="9"/>
  <c r="K27" i="9" s="1"/>
  <c r="K57" i="9" s="1"/>
  <c r="L28" i="9"/>
  <c r="L27" i="9" s="1"/>
  <c r="L57" i="9" s="1"/>
  <c r="M28" i="9"/>
  <c r="M27" i="9" s="1"/>
  <c r="M57" i="9" s="1"/>
  <c r="N28" i="9"/>
  <c r="N27" i="9" s="1"/>
  <c r="N57" i="9" s="1"/>
  <c r="O28" i="9"/>
  <c r="O27" i="9" s="1"/>
  <c r="O57" i="9" s="1"/>
  <c r="P28" i="9"/>
  <c r="P27" i="9" s="1"/>
  <c r="P57" i="9" s="1"/>
  <c r="Q28" i="9"/>
  <c r="Q27" i="9" s="1"/>
  <c r="Q57" i="9" s="1"/>
  <c r="G23" i="9"/>
  <c r="G53" i="9" s="1"/>
  <c r="H23" i="9"/>
  <c r="F33" i="9"/>
  <c r="E36" i="9"/>
  <c r="E35" i="9"/>
  <c r="E31" i="9"/>
  <c r="E30" i="9"/>
  <c r="F12" i="9"/>
  <c r="G12" i="9"/>
  <c r="H12" i="9"/>
  <c r="I12" i="9"/>
  <c r="J12" i="9"/>
  <c r="K12" i="9"/>
  <c r="L12" i="9"/>
  <c r="M12" i="9"/>
  <c r="N12" i="9"/>
  <c r="P12" i="9"/>
  <c r="Q12" i="9"/>
  <c r="E16" i="9"/>
  <c r="E15" i="9"/>
  <c r="E14" i="9"/>
  <c r="F106" i="9" l="1"/>
  <c r="G74" i="9"/>
  <c r="H106" i="9"/>
  <c r="O110" i="9"/>
  <c r="E109" i="9"/>
  <c r="J59" i="9"/>
  <c r="J74" i="9" s="1"/>
  <c r="E62" i="9"/>
  <c r="O25" i="9"/>
  <c r="K25" i="9"/>
  <c r="N25" i="9"/>
  <c r="F53" i="9"/>
  <c r="Q25" i="9"/>
  <c r="M25" i="9"/>
  <c r="P25" i="9"/>
  <c r="P55" i="9" s="1"/>
  <c r="L25" i="9"/>
  <c r="L55" i="9" s="1"/>
  <c r="H53" i="9"/>
  <c r="O74" i="9"/>
  <c r="K74" i="9"/>
  <c r="Q59" i="9"/>
  <c r="Q74" i="9" s="1"/>
  <c r="N74" i="9"/>
  <c r="O77" i="9"/>
  <c r="P74" i="9"/>
  <c r="K77" i="9"/>
  <c r="M59" i="9"/>
  <c r="M74" i="9" s="1"/>
  <c r="P77" i="9"/>
  <c r="L59" i="9"/>
  <c r="L74" i="9" s="1"/>
  <c r="E76" i="9"/>
  <c r="N77" i="9"/>
  <c r="J77" i="9"/>
  <c r="E78" i="9"/>
  <c r="E69" i="9"/>
  <c r="E144" i="9" s="1"/>
  <c r="E12" i="9"/>
  <c r="E28" i="9"/>
  <c r="E33" i="9"/>
  <c r="E56" i="9"/>
  <c r="E43" i="9"/>
  <c r="E38" i="9"/>
  <c r="J25" i="9"/>
  <c r="J55" i="9" s="1"/>
  <c r="P23" i="9" l="1"/>
  <c r="L23" i="9"/>
  <c r="M23" i="9"/>
  <c r="M106" i="9" s="1"/>
  <c r="M55" i="9"/>
  <c r="K23" i="9"/>
  <c r="K106" i="9" s="1"/>
  <c r="K55" i="9"/>
  <c r="N23" i="9"/>
  <c r="N106" i="9" s="1"/>
  <c r="N55" i="9"/>
  <c r="Q23" i="9"/>
  <c r="Q106" i="9" s="1"/>
  <c r="Q55" i="9"/>
  <c r="O23" i="9"/>
  <c r="O106" i="9" s="1"/>
  <c r="O55" i="9"/>
  <c r="O108" i="9" s="1"/>
  <c r="E77" i="9"/>
  <c r="J23" i="9"/>
  <c r="J53" i="9" l="1"/>
  <c r="J106" i="9"/>
  <c r="L53" i="9"/>
  <c r="L106" i="9"/>
  <c r="P53" i="9"/>
  <c r="P106" i="9"/>
  <c r="P21" i="9"/>
  <c r="L21" i="9"/>
  <c r="Q53" i="9"/>
  <c r="Q21" i="9"/>
  <c r="Q110" i="9" s="1"/>
  <c r="K53" i="9"/>
  <c r="K21" i="9"/>
  <c r="K110" i="9" s="1"/>
  <c r="O53" i="9"/>
  <c r="N53" i="9"/>
  <c r="N21" i="9"/>
  <c r="N110" i="9" s="1"/>
  <c r="M21" i="9"/>
  <c r="M110" i="9" s="1"/>
  <c r="M53" i="9"/>
  <c r="J21" i="9"/>
  <c r="L94" i="9" l="1"/>
  <c r="L104" i="9" s="1"/>
  <c r="L110" i="9"/>
  <c r="P94" i="9"/>
  <c r="P110" i="9"/>
  <c r="J94" i="9"/>
  <c r="J104" i="9" s="1"/>
  <c r="J110" i="9"/>
  <c r="P20" i="9"/>
  <c r="P93" i="9" s="1"/>
  <c r="P103" i="9" s="1"/>
  <c r="L20" i="9"/>
  <c r="L93" i="9" s="1"/>
  <c r="L103" i="9" s="1"/>
  <c r="K20" i="9"/>
  <c r="K94" i="9"/>
  <c r="K104" i="9" s="1"/>
  <c r="M94" i="9"/>
  <c r="M104" i="9" s="1"/>
  <c r="M20" i="9"/>
  <c r="O94" i="9"/>
  <c r="O104" i="9" s="1"/>
  <c r="N20" i="9"/>
  <c r="N94" i="9"/>
  <c r="N104" i="9" s="1"/>
  <c r="Q94" i="9"/>
  <c r="Q104" i="9" s="1"/>
  <c r="Q20" i="9"/>
  <c r="J20" i="9"/>
  <c r="J93" i="9" s="1"/>
  <c r="J103" i="9" s="1"/>
  <c r="H74" i="9"/>
  <c r="I59" i="9"/>
  <c r="I74" i="9" s="1"/>
  <c r="P99" i="9" l="1"/>
  <c r="P104" i="9"/>
  <c r="P19" i="9"/>
  <c r="P17" i="9" s="1"/>
  <c r="P90" i="9" s="1"/>
  <c r="P100" i="9" s="1"/>
  <c r="L19" i="9"/>
  <c r="M93" i="9"/>
  <c r="M103" i="9" s="1"/>
  <c r="M19" i="9"/>
  <c r="M108" i="9" s="1"/>
  <c r="N19" i="9"/>
  <c r="N108" i="9" s="1"/>
  <c r="N93" i="9"/>
  <c r="N103" i="9" s="1"/>
  <c r="Q93" i="9"/>
  <c r="Q103" i="9" s="1"/>
  <c r="Q19" i="9"/>
  <c r="Q108" i="9" s="1"/>
  <c r="O93" i="9"/>
  <c r="O103" i="9" s="1"/>
  <c r="K19" i="9"/>
  <c r="K108" i="9" s="1"/>
  <c r="K93" i="9"/>
  <c r="K103" i="9" s="1"/>
  <c r="J19" i="9"/>
  <c r="E37" i="9"/>
  <c r="I27" i="9"/>
  <c r="I57" i="9" s="1"/>
  <c r="E32" i="9"/>
  <c r="F19" i="9"/>
  <c r="G19" i="9"/>
  <c r="G92" i="9" s="1"/>
  <c r="H19" i="9"/>
  <c r="F20" i="9"/>
  <c r="F93" i="9" s="1"/>
  <c r="G20" i="9"/>
  <c r="G93" i="9" s="1"/>
  <c r="G103" i="9" s="1"/>
  <c r="H20" i="9"/>
  <c r="H93" i="9" s="1"/>
  <c r="H103" i="9" s="1"/>
  <c r="F21" i="9"/>
  <c r="G21" i="9"/>
  <c r="H21" i="9"/>
  <c r="F103" i="9" l="1"/>
  <c r="G102" i="9"/>
  <c r="G108" i="9"/>
  <c r="G106" i="9" s="1"/>
  <c r="L92" i="9"/>
  <c r="L102" i="9" s="1"/>
  <c r="L108" i="9"/>
  <c r="F92" i="9"/>
  <c r="F108" i="9"/>
  <c r="J92" i="9"/>
  <c r="J102" i="9" s="1"/>
  <c r="J108" i="9"/>
  <c r="P92" i="9"/>
  <c r="P102" i="9" s="1"/>
  <c r="P108" i="9"/>
  <c r="G94" i="9"/>
  <c r="G104" i="9" s="1"/>
  <c r="G110" i="9"/>
  <c r="H94" i="9"/>
  <c r="H104" i="9" s="1"/>
  <c r="H110" i="9"/>
  <c r="F94" i="9"/>
  <c r="F110" i="9"/>
  <c r="H92" i="9"/>
  <c r="H102" i="9" s="1"/>
  <c r="H108" i="9"/>
  <c r="E57" i="9"/>
  <c r="I110" i="9"/>
  <c r="L17" i="9"/>
  <c r="L90" i="9" s="1"/>
  <c r="L100" i="9" s="1"/>
  <c r="O92" i="9"/>
  <c r="O102" i="9" s="1"/>
  <c r="O90" i="9"/>
  <c r="O100" i="9" s="1"/>
  <c r="N92" i="9"/>
  <c r="N102" i="9" s="1"/>
  <c r="N17" i="9"/>
  <c r="N90" i="9" s="1"/>
  <c r="N100" i="9" s="1"/>
  <c r="Q92" i="9"/>
  <c r="Q102" i="9" s="1"/>
  <c r="Q17" i="9"/>
  <c r="Q90" i="9" s="1"/>
  <c r="Q100" i="9" s="1"/>
  <c r="M92" i="9"/>
  <c r="M102" i="9" s="1"/>
  <c r="M17" i="9"/>
  <c r="M90" i="9" s="1"/>
  <c r="M100" i="9" s="1"/>
  <c r="K92" i="9"/>
  <c r="K102" i="9" s="1"/>
  <c r="K17" i="9"/>
  <c r="K90" i="9" s="1"/>
  <c r="K100" i="9" s="1"/>
  <c r="J17" i="9"/>
  <c r="J90" i="9" s="1"/>
  <c r="J100" i="9" s="1"/>
  <c r="E59" i="9"/>
  <c r="F74" i="9"/>
  <c r="E27" i="9"/>
  <c r="I55" i="9"/>
  <c r="I108" i="9" s="1"/>
  <c r="H17" i="9"/>
  <c r="G17" i="9"/>
  <c r="G90" i="9" s="1"/>
  <c r="G100" i="9" s="1"/>
  <c r="F17" i="9"/>
  <c r="F102" i="9" l="1"/>
  <c r="F104" i="9"/>
  <c r="H90" i="9"/>
  <c r="H100" i="9" s="1"/>
  <c r="E55" i="9"/>
  <c r="E53" i="9" s="1"/>
  <c r="F90" i="9"/>
  <c r="F100" i="9" s="1"/>
  <c r="E74" i="9"/>
  <c r="E25" i="9"/>
  <c r="I23" i="9"/>
  <c r="I106" i="9" s="1"/>
  <c r="I53" i="9" l="1"/>
  <c r="E23" i="9"/>
  <c r="E106" i="9" s="1"/>
  <c r="I94" i="9" l="1"/>
  <c r="E94" i="9" s="1"/>
  <c r="I93" i="9"/>
  <c r="E21" i="9"/>
  <c r="E110" i="9" s="1"/>
  <c r="I103" i="9" l="1"/>
  <c r="E93" i="9"/>
  <c r="E103" i="9" s="1"/>
  <c r="I104" i="9"/>
  <c r="E20" i="9"/>
  <c r="E99" i="9" l="1"/>
  <c r="E104" i="9"/>
  <c r="I92" i="9"/>
  <c r="I90" i="9"/>
  <c r="I100" i="9" s="1"/>
  <c r="E19" i="9"/>
  <c r="E108" i="9" s="1"/>
  <c r="I102" i="9" l="1"/>
  <c r="E92" i="9"/>
  <c r="E90" i="9" s="1"/>
  <c r="E17" i="9"/>
  <c r="E100" i="9" l="1"/>
  <c r="E102" i="9"/>
</calcChain>
</file>

<file path=xl/sharedStrings.xml><?xml version="1.0" encoding="utf-8"?>
<sst xmlns="http://schemas.openxmlformats.org/spreadsheetml/2006/main" count="581" uniqueCount="158">
  <si>
    <t>Источники финансирования</t>
  </si>
  <si>
    <t>Всего</t>
  </si>
  <si>
    <t>Финансовые затраты на реализацию (рублей)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</si>
  <si>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</si>
  <si>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</si>
  <si>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</si>
  <si>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</si>
  <si>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</si>
  <si>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</si>
  <si>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</si>
  <si>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</si>
  <si>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</si>
  <si>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</si>
  <si>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</si>
  <si>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</si>
  <si>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</si>
  <si>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</si>
  <si>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</si>
  <si>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</si>
  <si>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В том числе: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</si>
  <si>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</si>
  <si>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</si>
  <si>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</si>
  <si>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</si>
  <si>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</si>
  <si>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</si>
  <si>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ИТОГО</t>
  </si>
  <si>
    <t>2.1</t>
  </si>
  <si>
    <t>2.2</t>
  </si>
  <si>
    <t>Всего:</t>
  </si>
  <si>
    <t>3.1.</t>
  </si>
  <si>
    <t xml:space="preserve">  1.1</t>
  </si>
  <si>
    <t>3.2</t>
  </si>
  <si>
    <t>УЖКХ</t>
  </si>
  <si>
    <t>МКУ "УМТО"</t>
  </si>
  <si>
    <t>Обустройтсво, содержаниее и обслуживание объектов озеленения (клумб и цветников), санитарное содержаниетерритории города</t>
  </si>
  <si>
    <t>3.1.1</t>
  </si>
  <si>
    <t>3.1.2</t>
  </si>
  <si>
    <t>Оказание услуг по предоставлению спец.транспорта
(Организация субботников)</t>
  </si>
  <si>
    <t>2.3</t>
  </si>
  <si>
    <t>2.4</t>
  </si>
  <si>
    <t>2.5</t>
  </si>
  <si>
    <t>2.6</t>
  </si>
  <si>
    <t>4.1</t>
  </si>
  <si>
    <t>Итого по портфелю проектов № 1</t>
  </si>
  <si>
    <t>2022 г.</t>
  </si>
  <si>
    <t>Договор с Югра Экология (субботники)</t>
  </si>
  <si>
    <t>3.1.3</t>
  </si>
  <si>
    <t>3.1.4</t>
  </si>
  <si>
    <t>Содержание мест (площадок) накопления твердых коммунальных отходов</t>
  </si>
  <si>
    <t>Мероприятия по предупреждению образования и ликвидации несанкционированных свалок отходов  (2)</t>
  </si>
  <si>
    <t>Таблица 5</t>
  </si>
  <si>
    <t>Таблица 6</t>
  </si>
  <si>
    <t xml:space="preserve">Описание риска </t>
  </si>
  <si>
    <t>Меры по преодолению рисков</t>
  </si>
  <si>
    <t>Наименование муниципального образования</t>
  </si>
  <si>
    <t>Значения показателя по годам</t>
  </si>
  <si>
    <t>Основные  мероприятия муниципальной программы  (их связь с целевыми показателями муниципальной программы)</t>
  </si>
  <si>
    <t>Ответственный исполнитель/соисполнитель</t>
  </si>
  <si>
    <t xml:space="preserve">всего </t>
  </si>
  <si>
    <t>Таблица 2</t>
  </si>
  <si>
    <t>Итого по подпрограмме 1</t>
  </si>
  <si>
    <t>Итого по подпрограмме 2</t>
  </si>
  <si>
    <t>Итого по подпрограмме 3</t>
  </si>
  <si>
    <t>Мероприятия по организации использования, охраны, защиты, воспроизводства городских лесов ( 3)</t>
  </si>
  <si>
    <t>Поддержка (содействие) граждан и общественных объединений при реализации экологических проектов (4)</t>
  </si>
  <si>
    <t>Формирование системы адаптации к изменениям климата и снижению негативного воздействия на окружающую среду (4)</t>
  </si>
  <si>
    <t>Санитарное содержание и озеленение территории города (6)</t>
  </si>
  <si>
    <t>Проведение дезинсекционной (ларвицидной), акарицидной обработок и барьерной дератизации (8)</t>
  </si>
  <si>
    <t>Итого по подпрограмме 4</t>
  </si>
  <si>
    <t>Всего по муниципальной программе:</t>
  </si>
  <si>
    <t>Инвестиции в объекты муниципальной собственности</t>
  </si>
  <si>
    <t>Таблица 3</t>
  </si>
  <si>
    <t>Мероприятия по очистке от твердых коммунальных отходов берегов водных объектов в границах города Покачи (5)</t>
  </si>
  <si>
    <t>2.3, 2.6</t>
  </si>
  <si>
    <t>Согласно паспорту проекта</t>
  </si>
  <si>
    <t>12.2024</t>
  </si>
  <si>
    <t>2. Портфели проектов муниципального образования города Покачи</t>
  </si>
  <si>
    <t>Проект 1</t>
  </si>
  <si>
    <t>Таблица 4</t>
  </si>
  <si>
    <t>Перечень объектов капитального строительства</t>
  </si>
  <si>
    <t>Мощность</t>
  </si>
  <si>
    <t>Срок строительства, проектирования</t>
  </si>
  <si>
    <t xml:space="preserve">Источник финансирования </t>
  </si>
  <si>
    <t>15 тыс. тонн в год</t>
  </si>
  <si>
    <t/>
  </si>
  <si>
    <t xml:space="preserve">
</t>
  </si>
  <si>
    <t>иные расходы</t>
  </si>
  <si>
    <t xml:space="preserve">Эффект от реализации инвестиционного проекта </t>
  </si>
  <si>
    <t xml:space="preserve">№ п/п </t>
  </si>
  <si>
    <t xml:space="preserve">Номер, наименование мероприятия (таблица2) </t>
  </si>
  <si>
    <t>Меры, направленные на достижение значений (уровней) показателей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</si>
  <si>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</si>
  <si>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</si>
  <si>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№п/п </t>
  </si>
  <si>
    <t xml:space="preserve">Предложение </t>
  </si>
  <si>
    <t xml:space="preserve">Номер, наименование мероприятия (таблица 2)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</si>
  <si>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</si>
  <si>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</si>
  <si>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</si>
  <si>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Таблица 7</t>
  </si>
  <si>
    <t xml:space="preserve">Наименование портфеля проектов, основанного на национальных и федеральных проектах Российской Федерации </t>
  </si>
  <si>
    <t>План мероприятий, направленный на достижение значений (уровней) показателей оценки эффективности деятельности органов местного самоуправления на 2019-2024 годы</t>
  </si>
  <si>
    <t>Строительство локального объекта для утилизации  и обезвреживания  отходов  (1)</t>
  </si>
  <si>
    <t xml:space="preserve"> Мероприятия по экологическому просвещению, образованию населения и формированию экологической культуры (4)</t>
  </si>
  <si>
    <t>Соисполнитель 5 (управление образования)</t>
  </si>
  <si>
    <t>Соисполнитель 6 (управление культуры, спорта и молодежной политики)</t>
  </si>
  <si>
    <t>Локальный объект для  утилизации  и обезвреживания  отходов</t>
  </si>
  <si>
    <t>Мероприятия, реализуемые на принципах проектного управления, направленные в том числе на исполнение национальных проектов (программ) Российской Федерации</t>
  </si>
  <si>
    <t>Предложения граждан по реализации национальных проектов Российской Федерации в автономном округе, учтенные в государственной программе</t>
  </si>
  <si>
    <t>Перечень объектов социально-культурного и коммунально-бытового назначения, масштабные инвестиционные проекты</t>
  </si>
  <si>
    <t>№</t>
  </si>
  <si>
    <t>Наименование инвестиционного проекта</t>
  </si>
  <si>
    <t>Объем финансирования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</si>
  <si>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</si>
  <si>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Сводные показатели муниципальных заданий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</si>
  <si>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</si>
  <si>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</si>
  <si>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</si>
  <si>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>Таблица 8</t>
  </si>
  <si>
    <t>Таблица 9</t>
  </si>
  <si>
    <t>Параметры финансового обеспечения, рублей</t>
  </si>
  <si>
    <t>Перечень возможных рисков при реализации муниципальной программы и мер по их преодолению</t>
  </si>
  <si>
    <t>Подпрограмма 1. Строительство объектов природоохранного назначения</t>
  </si>
  <si>
    <t xml:space="preserve">Подпрограмма 2. Организация мероприятий по охране окружающей среды
</t>
  </si>
  <si>
    <t>Подпрограмма 3. Благоустройство рекреационных зон</t>
  </si>
  <si>
    <t>Подпрограмма 4. Организация противоэпидемических мероприятий</t>
  </si>
  <si>
    <t>УпоВБГОиЧС,                       УЖКХ</t>
  </si>
  <si>
    <t>МКУ «УМТО»</t>
  </si>
  <si>
    <t>-</t>
  </si>
  <si>
    <t>Портфель проектов «Экология»</t>
  </si>
  <si>
    <t xml:space="preserve">Региональный проект «Сохранение уникальных водных объектов» (4, 5) </t>
  </si>
  <si>
    <t>Непрогнозируемые изменения федерального и регионального законодательства, связанные с расширением полномочий, не обеспеченных бюджетным финансированием, выделенным на выполнение государственной программы</t>
  </si>
  <si>
    <t xml:space="preserve">Отсутствие интереса потенциальных участников к реализации предлагаемых муниципальной программой мероприятий
</t>
  </si>
  <si>
    <t>Предупреждение данного риска осуществляется посредством активной нормотворческой деятельности и законодательной инициативы, оперативного реагирования на изменения федерального и окружного законодательства в части принятия соответствующих нормативных актов, их методического, информационного сопровождения</t>
  </si>
  <si>
    <t xml:space="preserve">1) корректировка основных мероприятий муниципальной программы и целевых показателей муниципальной программы;
2) перераспределение финансовых ресурсов на приоритетные мероприятия для целенаправленного и эффективного расходования бюджетных средств;
3) проведение мероприятий по планированию и организации муниципальных закупок, в том числе своевременная разработка и корректировка ежегодных планов-графиков закупок и планов закупок; подготовка исходных документов для проведения муниципальных закупок и осуществление контроля за исполнением муниципальных контрактов, заключенных в результате проведения закупок
</t>
  </si>
  <si>
    <t>Предупреждение данного риска осуществляется планированием закупок муниципальных нужд и контролем за исполнением муниципальнх контрактов</t>
  </si>
  <si>
    <t>Сокращение бюджетного финансирования (региональный, местный бюджеты), выделенного на реализацию муниципальной программы, что повлечет пересмотр стратегических ее задач или снижение ожидаемых эффектов от реализации муниципальной программы</t>
  </si>
  <si>
    <t>Невыполнение муниципальных контрактов, связаное с отсутствием исполнителей (поставщиков, подрядчиков) товаров (работ, услуг), определяемых в порядке, установленном законодательством Российской Федерации</t>
  </si>
  <si>
    <t xml:space="preserve">Информационное, организационно-методическое и экспертно-аналитическое сопровождение мероприятий, проведение мониторинга и анализа, освещение в средствах массовой информации, на официальном сайте органов местного самоуправления города Покачи и в информационно-телекоммуникационной сети «Интернет» процессов и результатов реализации муниципальной программы
</t>
  </si>
  <si>
    <t>Иные источники финансирования</t>
  </si>
  <si>
    <t>1) исполнение Указа Президента Российской Федерации от 07.05.2018 № 204 «О национальных целях и стратегических задачах развития Российской Федерации на период до 2024 года»;
2) налоговые поступления</t>
  </si>
  <si>
    <t>Ответственный исполнитель (УЖКХ)</t>
  </si>
  <si>
    <t>Соисполнитель 1 (МУ «УКС»)</t>
  </si>
  <si>
    <t>Соисполнитель 2 (КУМИ)</t>
  </si>
  <si>
    <t>Соисполнитель 4 (УпоВБГОиЧС)</t>
  </si>
  <si>
    <t>Соисполнитель 7 (МКУ «УМТО»)</t>
  </si>
  <si>
    <t>Соисполнитель 3 (Отдел архитектуры и градостроительства)</t>
  </si>
  <si>
    <t>УЖКХ,                               МУ «УКС», КУМИ, отдел архитектуры и градостроительства</t>
  </si>
  <si>
    <t>УЖКХ,                               управление образования, 
управление культуры, спорта и молодежной политики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</si>
  <si>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- Югры, портфели проектов Ханты-Мансийского автономного округа - Югры (указывается перечень портфелей проектов, не основанных на национальных и федеральных проектах Российской Федерации), портфели проектов Ханты-Мансийского автономного округа - Югры (указываются проекты, не включенные в состав портфелей Ханты-Мансийского автономного округа - Югры).</t>
  </si>
  <si>
    <t>3.1.5</t>
  </si>
  <si>
    <t>Приложение 
к постановлению администрации города Покачи
 от _______________________№____________</t>
  </si>
  <si>
    <t>Распределение финансовых ресурсов муниципальной программы "Обеспечение экологической безопасности на территории города Покачи на 2019 - 2025 годы и на период до 2030 года"</t>
  </si>
  <si>
    <t>Прочие мероприятия по благоустройству рекреационных зон (7)</t>
  </si>
  <si>
    <t xml:space="preserve">Проведение работ по расчету четырехсенноных замеров  в соответсвии с постановлением правительства РФ от 04.04.2016 № 269 и  актуализация генеральной схемы санитарной очистки территории города Покачи 
</t>
  </si>
  <si>
    <t>Подпрограмма 2. Организация мероприятий по охране окружающей среды</t>
  </si>
  <si>
    <t>Приложение 
к постановлению администрации города Покачи
 от 29.06.2020 № 516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</si>
</sst>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/>
    <xf numFmtId="4" fontId="5" fillId="0" borderId="1" xfId="1" applyNumberFormat="1" applyFont="1" applyFill="1" applyBorder="1" applyAlignment="1">
      <alignment horizontal="center" vertical="top"/>
    </xf>
    <xf numFmtId="0" fontId="8" fillId="0" borderId="0" xfId="1" applyFont="1" applyFill="1" applyAlignment="1">
      <alignment horizontal="right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2" fontId="2" fillId="0" borderId="1" xfId="0" applyNumberFormat="1" applyFont="1" applyBorder="1"/>
    <xf numFmtId="4" fontId="5" fillId="0" borderId="11" xfId="1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4" fontId="5" fillId="0" borderId="0" xfId="1" applyNumberFormat="1" applyFont="1" applyFill="1" applyBorder="1" applyAlignment="1">
      <alignment horizontal="center" vertical="top"/>
    </xf>
    <xf numFmtId="4" fontId="5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quotePrefix="1" applyFont="1" applyAlignment="1">
      <alignment vertical="top"/>
    </xf>
    <xf numFmtId="0" fontId="2" fillId="0" borderId="1" xfId="0" quotePrefix="1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1" fillId="0" borderId="0" xfId="1" applyFont="1" applyFill="1" applyAlignment="1">
      <alignment horizontal="center"/>
    </xf>
    <xf numFmtId="0" fontId="4" fillId="0" borderId="0" xfId="1" applyFont="1" applyFill="1"/>
    <xf numFmtId="4" fontId="4" fillId="0" borderId="0" xfId="1" applyNumberFormat="1" applyFont="1" applyFill="1"/>
    <xf numFmtId="4" fontId="4" fillId="0" borderId="0" xfId="1" applyNumberFormat="1" applyFont="1" applyFill="1" applyAlignment="1">
      <alignment horizontal="right"/>
    </xf>
    <xf numFmtId="0" fontId="1" fillId="0" borderId="0" xfId="0" applyFont="1" applyFill="1"/>
    <xf numFmtId="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top"/>
    </xf>
    <xf numFmtId="0" fontId="6" fillId="0" borderId="1" xfId="1" applyFont="1" applyFill="1" applyBorder="1" applyAlignment="1">
      <alignment vertical="top" wrapText="1"/>
    </xf>
    <xf numFmtId="4" fontId="13" fillId="0" borderId="1" xfId="1" applyNumberFormat="1" applyFont="1" applyFill="1" applyBorder="1" applyAlignment="1">
      <alignment horizontal="center" vertical="top"/>
    </xf>
    <xf numFmtId="4" fontId="0" fillId="0" borderId="0" xfId="0" applyNumberFormat="1" applyFont="1" applyFill="1"/>
    <xf numFmtId="0" fontId="6" fillId="0" borderId="1" xfId="1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1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2" fontId="2" fillId="0" borderId="6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top"/>
    </xf>
    <xf numFmtId="49" fontId="5" fillId="2" borderId="1" xfId="1" applyNumberFormat="1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vertical="top" wrapText="1"/>
    </xf>
    <xf numFmtId="4" fontId="5" fillId="2" borderId="1" xfId="1" applyNumberFormat="1" applyFont="1" applyFill="1" applyBorder="1" applyAlignment="1">
      <alignment horizontal="center" vertical="top"/>
    </xf>
    <xf numFmtId="49" fontId="5" fillId="2" borderId="5" xfId="1" applyNumberFormat="1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vertical="center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9" fontId="14" fillId="2" borderId="1" xfId="1" applyNumberFormat="1" applyFont="1" applyFill="1" applyBorder="1" applyAlignment="1">
      <alignment horizontal="center" vertical="top"/>
    </xf>
    <xf numFmtId="49" fontId="15" fillId="2" borderId="1" xfId="1" applyNumberFormat="1" applyFont="1" applyFill="1" applyBorder="1" applyAlignment="1">
      <alignment horizontal="left" vertical="top" wrapText="1"/>
    </xf>
    <xf numFmtId="0" fontId="15" fillId="2" borderId="1" xfId="1" applyFont="1" applyFill="1" applyBorder="1" applyAlignment="1">
      <alignment horizontal="left" vertical="top" wrapText="1"/>
    </xf>
    <xf numFmtId="0" fontId="14" fillId="2" borderId="1" xfId="1" applyFont="1" applyFill="1" applyBorder="1" applyAlignment="1">
      <alignment vertical="top" wrapText="1"/>
    </xf>
    <xf numFmtId="4" fontId="15" fillId="2" borderId="1" xfId="1" applyNumberFormat="1" applyFont="1" applyFill="1" applyBorder="1" applyAlignment="1">
      <alignment horizontal="center" vertical="top"/>
    </xf>
    <xf numFmtId="49" fontId="14" fillId="2" borderId="1" xfId="1" applyNumberFormat="1" applyFont="1" applyFill="1" applyBorder="1" applyAlignment="1">
      <alignment horizontal="center" vertical="center"/>
    </xf>
    <xf numFmtId="49" fontId="15" fillId="2" borderId="1" xfId="1" applyNumberFormat="1" applyFont="1" applyFill="1" applyBorder="1" applyAlignment="1">
      <alignment horizontal="left" vertical="center" wrapText="1"/>
    </xf>
    <xf numFmtId="0" fontId="14" fillId="2" borderId="1" xfId="1" applyFont="1" applyFill="1" applyBorder="1" applyAlignment="1">
      <alignment vertical="center" wrapText="1"/>
    </xf>
    <xf numFmtId="4" fontId="15" fillId="2" borderId="1" xfId="1" applyNumberFormat="1" applyFont="1" applyFill="1" applyBorder="1" applyAlignment="1">
      <alignment horizontal="center" vertical="center"/>
    </xf>
    <xf numFmtId="49" fontId="15" fillId="2" borderId="5" xfId="1" applyNumberFormat="1" applyFont="1" applyFill="1" applyBorder="1" applyAlignment="1">
      <alignment horizontal="left" vertical="center" wrapText="1"/>
    </xf>
    <xf numFmtId="4" fontId="15" fillId="0" borderId="1" xfId="1" applyNumberFormat="1" applyFont="1" applyFill="1" applyBorder="1" applyAlignment="1">
      <alignment horizontal="center" vertical="center"/>
    </xf>
    <xf numFmtId="4" fontId="15" fillId="0" borderId="1" xfId="1" applyNumberFormat="1" applyFont="1" applyFill="1" applyBorder="1" applyAlignment="1">
      <alignment horizontal="center" vertical="top"/>
    </xf>
    <xf numFmtId="0" fontId="1" fillId="0" borderId="1" xfId="1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wrapText="1"/>
    </xf>
    <xf numFmtId="0" fontId="0" fillId="0" borderId="8" xfId="0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wrapText="1"/>
    </xf>
    <xf numFmtId="49" fontId="6" fillId="0" borderId="5" xfId="1" applyNumberFormat="1" applyFont="1" applyFill="1" applyBorder="1" applyAlignment="1">
      <alignment horizontal="center" vertical="top"/>
    </xf>
    <xf numFmtId="49" fontId="6" fillId="0" borderId="8" xfId="1" applyNumberFormat="1" applyFont="1" applyFill="1" applyBorder="1" applyAlignment="1">
      <alignment horizontal="center" vertical="top"/>
    </xf>
    <xf numFmtId="49" fontId="6" fillId="0" borderId="6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left" vertical="top" wrapText="1"/>
    </xf>
    <xf numFmtId="0" fontId="5" fillId="0" borderId="8" xfId="1" applyFont="1" applyFill="1" applyBorder="1" applyAlignment="1">
      <alignment horizontal="left" vertical="top" wrapText="1"/>
    </xf>
    <xf numFmtId="0" fontId="5" fillId="0" borderId="6" xfId="1" applyFont="1" applyFill="1" applyBorder="1" applyAlignment="1">
      <alignment horizontal="left" vertical="top" wrapText="1"/>
    </xf>
    <xf numFmtId="0" fontId="12" fillId="0" borderId="9" xfId="1" applyFont="1" applyFill="1" applyBorder="1" applyAlignment="1">
      <alignment horizontal="left" vertical="center" wrapText="1"/>
    </xf>
    <xf numFmtId="0" fontId="12" fillId="0" borderId="10" xfId="1" applyFont="1" applyFill="1" applyBorder="1" applyAlignment="1">
      <alignment horizontal="left" vertical="center" wrapText="1"/>
    </xf>
    <xf numFmtId="0" fontId="12" fillId="0" borderId="11" xfId="1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2" fillId="0" borderId="13" xfId="1" applyFont="1" applyFill="1" applyBorder="1" applyAlignment="1">
      <alignment horizontal="left" vertical="center" wrapText="1"/>
    </xf>
    <xf numFmtId="0" fontId="12" fillId="0" borderId="14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left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0" borderId="11" xfId="1" applyFont="1" applyFill="1" applyBorder="1" applyAlignment="1">
      <alignment horizontal="left" vertical="center" wrapText="1"/>
    </xf>
    <xf numFmtId="0" fontId="1" fillId="0" borderId="12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top"/>
    </xf>
    <xf numFmtId="0" fontId="5" fillId="0" borderId="1" xfId="1" applyFont="1" applyFill="1" applyBorder="1" applyAlignment="1">
      <alignment horizontal="left" vertical="top" wrapText="1"/>
    </xf>
    <xf numFmtId="49" fontId="6" fillId="0" borderId="1" xfId="1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14" fontId="6" fillId="0" borderId="1" xfId="1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horizontal="right"/>
    </xf>
    <xf numFmtId="0" fontId="11" fillId="0" borderId="0" xfId="1" applyFont="1" applyFill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49" fontId="2" fillId="0" borderId="6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2" fillId="0" borderId="8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99"/>
      <color rgb="FFCCECFF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consultantplus://offline/ref=AC06E570D27381CB577F654296A9AA0A4B81A69AEAF576F17B5C3B6FEC2E0B9E2F608AAF80A81ED56994268F2BA18524EAD8FEF1E5E94AC55F0B4371LEVDL" TargetMode="External"/><Relationship Id="rId1" Type="http://schemas.openxmlformats.org/officeDocument/2006/relationships/hyperlink" Target="consultantplus://offline/ref=AC06E570D27381CB577F654296A9AA0A4B81A69AEAF576F17B5C3B6FEC2E0B9E2F608AAF80A81ED56994278724A18524EAD8FEF1E5E94AC55F0B4371LEVD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45"/>
  <sheetViews>
    <sheetView topLeftCell="A58" workbookViewId="0">
      <selection activeCell="A17" sqref="A17:B21"/>
    </sheetView>
  </sheetViews>
  <sheetFormatPr defaultColWidth="9.109375" defaultRowHeight="14.4" x14ac:dyDescent="0.3"/>
  <cols>
    <col min="1" max="1" width="6.33203125" style="52" customWidth="1"/>
    <col min="2" max="2" width="49.88671875" style="38" customWidth="1"/>
    <col min="3" max="3" width="16.33203125" style="38" customWidth="1"/>
    <col min="4" max="4" width="16.44140625" style="38" customWidth="1"/>
    <col min="5" max="5" width="13.6640625" style="38" customWidth="1"/>
    <col min="6" max="6" width="13.44140625" style="38" customWidth="1"/>
    <col min="7" max="7" width="12.88671875" style="38" customWidth="1"/>
    <col min="8" max="8" width="13.88671875" style="38" customWidth="1"/>
    <col min="9" max="9" width="13.5546875" style="38" customWidth="1"/>
    <col min="10" max="10" width="9.109375" style="38" customWidth="1"/>
    <col min="11" max="11" width="8.33203125" style="38" customWidth="1"/>
    <col min="12" max="13" width="8.6640625" style="38" customWidth="1"/>
    <col min="14" max="14" width="7.6640625" style="38" customWidth="1"/>
    <col min="15" max="15" width="13.88671875" style="38" customWidth="1"/>
    <col min="16" max="16" width="9.44140625" style="38" customWidth="1"/>
    <col min="17" max="17" width="11.44140625" style="38" customWidth="1"/>
    <col min="18" max="18" width="12" style="38" bestFit="1" customWidth="1"/>
    <col min="19" max="16384" width="9.109375" style="38"/>
  </cols>
  <sheetData>
    <row r="2" spans="1:17" x14ac:dyDescent="0.3">
      <c r="J2" s="127" t="s">
        <v>152</v>
      </c>
      <c r="K2" s="127"/>
      <c r="L2" s="127"/>
      <c r="M2" s="127"/>
      <c r="N2" s="127"/>
      <c r="O2" s="127"/>
      <c r="P2" s="127"/>
      <c r="Q2" s="127"/>
    </row>
    <row r="5" spans="1:17" ht="18" x14ac:dyDescent="0.35">
      <c r="A5" s="40"/>
      <c r="B5" s="41"/>
      <c r="F5" s="11"/>
      <c r="G5" s="11"/>
      <c r="H5" s="10"/>
      <c r="I5" s="10"/>
      <c r="P5" s="128" t="s">
        <v>60</v>
      </c>
      <c r="Q5" s="128"/>
    </row>
    <row r="6" spans="1:17" ht="15" x14ac:dyDescent="0.25">
      <c r="A6" s="40"/>
      <c r="B6" s="41"/>
      <c r="C6" s="41"/>
      <c r="D6" s="41"/>
      <c r="E6" s="42"/>
      <c r="F6" s="42"/>
      <c r="G6" s="43"/>
    </row>
    <row r="7" spans="1:17" ht="22.8" x14ac:dyDescent="0.3">
      <c r="A7" s="129" t="s">
        <v>153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</row>
    <row r="8" spans="1:17" s="44" customFormat="1" ht="13.8" x14ac:dyDescent="0.25">
      <c r="A8" s="130" t="s">
        <v>20</v>
      </c>
      <c r="B8" s="130" t="s">
        <v>57</v>
      </c>
      <c r="C8" s="130" t="s">
        <v>58</v>
      </c>
      <c r="D8" s="130" t="s">
        <v>0</v>
      </c>
      <c r="E8" s="131" t="s">
        <v>2</v>
      </c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</row>
    <row r="9" spans="1:17" s="44" customFormat="1" ht="13.8" x14ac:dyDescent="0.25">
      <c r="A9" s="130"/>
      <c r="B9" s="130"/>
      <c r="C9" s="130"/>
      <c r="D9" s="130"/>
      <c r="E9" s="76" t="s">
        <v>59</v>
      </c>
      <c r="F9" s="76" t="s">
        <v>3</v>
      </c>
      <c r="G9" s="76" t="s">
        <v>4</v>
      </c>
      <c r="H9" s="76" t="s">
        <v>5</v>
      </c>
      <c r="I9" s="76" t="s">
        <v>45</v>
      </c>
      <c r="J9" s="76" t="s">
        <v>6</v>
      </c>
      <c r="K9" s="76" t="s">
        <v>7</v>
      </c>
      <c r="L9" s="76" t="s">
        <v>8</v>
      </c>
      <c r="M9" s="76" t="s">
        <v>9</v>
      </c>
      <c r="N9" s="76" t="s">
        <v>10</v>
      </c>
      <c r="O9" s="76" t="s">
        <v>11</v>
      </c>
      <c r="P9" s="76" t="s">
        <v>12</v>
      </c>
      <c r="Q9" s="76" t="s">
        <v>13</v>
      </c>
    </row>
    <row r="10" spans="1:17" s="44" customFormat="1" ht="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7</v>
      </c>
      <c r="G10" s="46">
        <v>8</v>
      </c>
      <c r="H10" s="46">
        <v>9</v>
      </c>
      <c r="I10" s="46">
        <v>10</v>
      </c>
      <c r="J10" s="46">
        <v>11</v>
      </c>
      <c r="K10" s="46">
        <v>12</v>
      </c>
      <c r="L10" s="46">
        <v>13</v>
      </c>
      <c r="M10" s="46">
        <v>14</v>
      </c>
      <c r="N10" s="46">
        <v>15</v>
      </c>
      <c r="O10" s="46">
        <v>16</v>
      </c>
      <c r="P10" s="46">
        <v>17</v>
      </c>
      <c r="Q10" s="46">
        <v>18</v>
      </c>
    </row>
    <row r="11" spans="1:17" ht="15.6" x14ac:dyDescent="0.3">
      <c r="A11" s="125" t="s">
        <v>123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</row>
    <row r="12" spans="1:17" x14ac:dyDescent="0.3">
      <c r="A12" s="126" t="s">
        <v>31</v>
      </c>
      <c r="B12" s="123" t="s">
        <v>103</v>
      </c>
      <c r="C12" s="99" t="s">
        <v>148</v>
      </c>
      <c r="D12" s="47" t="s">
        <v>1</v>
      </c>
      <c r="E12" s="9">
        <f t="shared" ref="E12:E21" si="0">SUM(F12:Q12)</f>
        <v>30000000</v>
      </c>
      <c r="F12" s="9">
        <f t="shared" ref="F12:Q12" si="1">SUM(F14:F16)</f>
        <v>0</v>
      </c>
      <c r="G12" s="9">
        <f t="shared" si="1"/>
        <v>0</v>
      </c>
      <c r="H12" s="9">
        <f t="shared" si="1"/>
        <v>0</v>
      </c>
      <c r="I12" s="9">
        <f t="shared" si="1"/>
        <v>0</v>
      </c>
      <c r="J12" s="9">
        <f t="shared" si="1"/>
        <v>0</v>
      </c>
      <c r="K12" s="9">
        <f t="shared" si="1"/>
        <v>0</v>
      </c>
      <c r="L12" s="9">
        <f t="shared" si="1"/>
        <v>0</v>
      </c>
      <c r="M12" s="9">
        <f t="shared" si="1"/>
        <v>0</v>
      </c>
      <c r="N12" s="9">
        <f t="shared" si="1"/>
        <v>0</v>
      </c>
      <c r="O12" s="9">
        <f>SUM(O14:O16)</f>
        <v>30000000</v>
      </c>
      <c r="P12" s="9">
        <f>SUM(P14:P16)</f>
        <v>0</v>
      </c>
      <c r="Q12" s="9">
        <f t="shared" si="1"/>
        <v>0</v>
      </c>
    </row>
    <row r="13" spans="1:17" x14ac:dyDescent="0.3">
      <c r="A13" s="126"/>
      <c r="B13" s="123"/>
      <c r="C13" s="100"/>
      <c r="D13" s="47" t="s">
        <v>15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</row>
    <row r="14" spans="1:17" ht="20.399999999999999" x14ac:dyDescent="0.3">
      <c r="A14" s="126"/>
      <c r="B14" s="123"/>
      <c r="C14" s="100"/>
      <c r="D14" s="47" t="s">
        <v>16</v>
      </c>
      <c r="E14" s="9">
        <f t="shared" si="0"/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</row>
    <row r="15" spans="1:17" x14ac:dyDescent="0.3">
      <c r="A15" s="126"/>
      <c r="B15" s="123"/>
      <c r="C15" s="100"/>
      <c r="D15" s="47" t="s">
        <v>17</v>
      </c>
      <c r="E15" s="9">
        <f t="shared" si="0"/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</row>
    <row r="16" spans="1:17" ht="20.399999999999999" x14ac:dyDescent="0.3">
      <c r="A16" s="126"/>
      <c r="B16" s="123"/>
      <c r="C16" s="101"/>
      <c r="D16" s="47" t="s">
        <v>18</v>
      </c>
      <c r="E16" s="9">
        <f t="shared" si="0"/>
        <v>30000000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30000000</v>
      </c>
      <c r="P16" s="9">
        <v>0</v>
      </c>
      <c r="Q16" s="9">
        <v>0</v>
      </c>
    </row>
    <row r="17" spans="1:17" x14ac:dyDescent="0.3">
      <c r="A17" s="102" t="s">
        <v>61</v>
      </c>
      <c r="B17" s="103"/>
      <c r="C17" s="123"/>
      <c r="D17" s="47" t="s">
        <v>1</v>
      </c>
      <c r="E17" s="9">
        <f t="shared" si="0"/>
        <v>30000000</v>
      </c>
      <c r="F17" s="48">
        <f>F19+F20+F21</f>
        <v>0</v>
      </c>
      <c r="G17" s="48">
        <f>G19+G20+G21</f>
        <v>0</v>
      </c>
      <c r="H17" s="48">
        <f>H19+H20+H21</f>
        <v>0</v>
      </c>
      <c r="I17" s="48">
        <f>I19+I20+I21</f>
        <v>0</v>
      </c>
      <c r="J17" s="9">
        <f t="shared" ref="J17:Q17" si="2">J19+J20+J21</f>
        <v>0</v>
      </c>
      <c r="K17" s="9">
        <f t="shared" si="2"/>
        <v>0</v>
      </c>
      <c r="L17" s="9">
        <f t="shared" si="2"/>
        <v>0</v>
      </c>
      <c r="M17" s="9">
        <f t="shared" si="2"/>
        <v>0</v>
      </c>
      <c r="N17" s="9">
        <f t="shared" si="2"/>
        <v>0</v>
      </c>
      <c r="O17" s="9">
        <f>SUM(O19:O21)</f>
        <v>30000000</v>
      </c>
      <c r="P17" s="9">
        <f t="shared" si="2"/>
        <v>0</v>
      </c>
      <c r="Q17" s="9">
        <f t="shared" si="2"/>
        <v>0</v>
      </c>
    </row>
    <row r="18" spans="1:17" x14ac:dyDescent="0.3">
      <c r="A18" s="104"/>
      <c r="B18" s="105"/>
      <c r="C18" s="123"/>
      <c r="D18" s="47" t="s">
        <v>15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ht="20.399999999999999" x14ac:dyDescent="0.3">
      <c r="A19" s="104"/>
      <c r="B19" s="105"/>
      <c r="C19" s="123"/>
      <c r="D19" s="47" t="s">
        <v>16</v>
      </c>
      <c r="E19" s="9">
        <f t="shared" si="0"/>
        <v>0</v>
      </c>
      <c r="F19" s="48">
        <f>F14</f>
        <v>0</v>
      </c>
      <c r="G19" s="48">
        <f>G14</f>
        <v>0</v>
      </c>
      <c r="H19" s="48">
        <f>H14</f>
        <v>0</v>
      </c>
      <c r="I19" s="48">
        <f>I14</f>
        <v>0</v>
      </c>
      <c r="J19" s="9">
        <f t="shared" ref="J19:N20" si="3">J20+J21+J22</f>
        <v>0</v>
      </c>
      <c r="K19" s="9">
        <f t="shared" si="3"/>
        <v>0</v>
      </c>
      <c r="L19" s="9">
        <f t="shared" si="3"/>
        <v>0</v>
      </c>
      <c r="M19" s="9">
        <f t="shared" si="3"/>
        <v>0</v>
      </c>
      <c r="N19" s="9">
        <f t="shared" si="3"/>
        <v>0</v>
      </c>
      <c r="O19" s="9">
        <f>O14</f>
        <v>0</v>
      </c>
      <c r="P19" s="9">
        <f>P20+P21+P22</f>
        <v>0</v>
      </c>
      <c r="Q19" s="9">
        <f>Q20+Q21+Q22</f>
        <v>0</v>
      </c>
    </row>
    <row r="20" spans="1:17" x14ac:dyDescent="0.3">
      <c r="A20" s="104"/>
      <c r="B20" s="105"/>
      <c r="C20" s="123"/>
      <c r="D20" s="47" t="s">
        <v>17</v>
      </c>
      <c r="E20" s="9">
        <f t="shared" si="0"/>
        <v>0</v>
      </c>
      <c r="F20" s="48">
        <f t="shared" ref="F20:I21" si="4">F15</f>
        <v>0</v>
      </c>
      <c r="G20" s="48">
        <f t="shared" si="4"/>
        <v>0</v>
      </c>
      <c r="H20" s="48">
        <f t="shared" si="4"/>
        <v>0</v>
      </c>
      <c r="I20" s="48">
        <f t="shared" si="4"/>
        <v>0</v>
      </c>
      <c r="J20" s="9">
        <f t="shared" si="3"/>
        <v>0</v>
      </c>
      <c r="K20" s="9">
        <f t="shared" si="3"/>
        <v>0</v>
      </c>
      <c r="L20" s="9">
        <f t="shared" si="3"/>
        <v>0</v>
      </c>
      <c r="M20" s="9">
        <f t="shared" si="3"/>
        <v>0</v>
      </c>
      <c r="N20" s="9">
        <f t="shared" si="3"/>
        <v>0</v>
      </c>
      <c r="O20" s="9">
        <f>O15</f>
        <v>0</v>
      </c>
      <c r="P20" s="9">
        <f>P21+P22+P23</f>
        <v>0</v>
      </c>
      <c r="Q20" s="9">
        <f>Q21+Q22+Q23</f>
        <v>0</v>
      </c>
    </row>
    <row r="21" spans="1:17" ht="20.399999999999999" x14ac:dyDescent="0.3">
      <c r="A21" s="106"/>
      <c r="B21" s="107"/>
      <c r="C21" s="123"/>
      <c r="D21" s="47" t="s">
        <v>18</v>
      </c>
      <c r="E21" s="9">
        <f t="shared" si="0"/>
        <v>30000000</v>
      </c>
      <c r="F21" s="48">
        <f t="shared" si="4"/>
        <v>0</v>
      </c>
      <c r="G21" s="48">
        <f t="shared" si="4"/>
        <v>0</v>
      </c>
      <c r="H21" s="48">
        <f t="shared" si="4"/>
        <v>0</v>
      </c>
      <c r="I21" s="48">
        <f t="shared" si="4"/>
        <v>0</v>
      </c>
      <c r="J21" s="9">
        <f t="shared" ref="J21:Q21" si="5">J22+J23+J25</f>
        <v>0</v>
      </c>
      <c r="K21" s="9">
        <f t="shared" si="5"/>
        <v>0</v>
      </c>
      <c r="L21" s="9">
        <f t="shared" si="5"/>
        <v>0</v>
      </c>
      <c r="M21" s="9">
        <f t="shared" si="5"/>
        <v>0</v>
      </c>
      <c r="N21" s="9">
        <f t="shared" si="5"/>
        <v>0</v>
      </c>
      <c r="O21" s="9">
        <f>O16</f>
        <v>30000000</v>
      </c>
      <c r="P21" s="9">
        <f t="shared" si="5"/>
        <v>0</v>
      </c>
      <c r="Q21" s="9">
        <f t="shared" si="5"/>
        <v>0</v>
      </c>
    </row>
    <row r="22" spans="1:17" ht="15.6" x14ac:dyDescent="0.3">
      <c r="A22" s="121" t="s">
        <v>124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</row>
    <row r="23" spans="1:17" x14ac:dyDescent="0.3">
      <c r="A23" s="124" t="s">
        <v>27</v>
      </c>
      <c r="B23" s="123" t="s">
        <v>50</v>
      </c>
      <c r="C23" s="123" t="s">
        <v>33</v>
      </c>
      <c r="D23" s="47" t="s">
        <v>1</v>
      </c>
      <c r="E23" s="9">
        <f t="shared" ref="E23:E56" si="6">SUM(F23:Q23)</f>
        <v>670419.27</v>
      </c>
      <c r="F23" s="9">
        <f t="shared" ref="F23:Q23" si="7">SUM(F25:F27)</f>
        <v>370419.27</v>
      </c>
      <c r="G23" s="9">
        <f t="shared" si="7"/>
        <v>100000</v>
      </c>
      <c r="H23" s="9">
        <f t="shared" si="7"/>
        <v>100000</v>
      </c>
      <c r="I23" s="9">
        <f t="shared" si="7"/>
        <v>100000</v>
      </c>
      <c r="J23" s="9">
        <f t="shared" si="7"/>
        <v>0</v>
      </c>
      <c r="K23" s="9">
        <f t="shared" si="7"/>
        <v>0</v>
      </c>
      <c r="L23" s="9">
        <f t="shared" si="7"/>
        <v>0</v>
      </c>
      <c r="M23" s="9">
        <f t="shared" si="7"/>
        <v>0</v>
      </c>
      <c r="N23" s="9">
        <f t="shared" si="7"/>
        <v>0</v>
      </c>
      <c r="O23" s="9">
        <f t="shared" si="7"/>
        <v>0</v>
      </c>
      <c r="P23" s="9">
        <f t="shared" si="7"/>
        <v>0</v>
      </c>
      <c r="Q23" s="9">
        <f t="shared" si="7"/>
        <v>0</v>
      </c>
    </row>
    <row r="24" spans="1:17" x14ac:dyDescent="0.3">
      <c r="A24" s="124"/>
      <c r="B24" s="123"/>
      <c r="C24" s="123"/>
      <c r="D24" s="47" t="s">
        <v>15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ht="20.399999999999999" x14ac:dyDescent="0.3">
      <c r="A25" s="124"/>
      <c r="B25" s="123"/>
      <c r="C25" s="123"/>
      <c r="D25" s="47" t="s">
        <v>16</v>
      </c>
      <c r="E25" s="9">
        <f t="shared" si="6"/>
        <v>0</v>
      </c>
      <c r="F25" s="9">
        <v>0</v>
      </c>
      <c r="G25" s="9">
        <v>0</v>
      </c>
      <c r="H25" s="9">
        <v>0</v>
      </c>
      <c r="I25" s="9">
        <v>0</v>
      </c>
      <c r="J25" s="9">
        <f t="shared" ref="J25:Q25" si="8">J26+J27+J28</f>
        <v>0</v>
      </c>
      <c r="K25" s="9">
        <f t="shared" si="8"/>
        <v>0</v>
      </c>
      <c r="L25" s="9">
        <f t="shared" si="8"/>
        <v>0</v>
      </c>
      <c r="M25" s="9">
        <f t="shared" si="8"/>
        <v>0</v>
      </c>
      <c r="N25" s="9">
        <f t="shared" si="8"/>
        <v>0</v>
      </c>
      <c r="O25" s="9">
        <f t="shared" si="8"/>
        <v>0</v>
      </c>
      <c r="P25" s="9">
        <f t="shared" si="8"/>
        <v>0</v>
      </c>
      <c r="Q25" s="9">
        <f t="shared" si="8"/>
        <v>0</v>
      </c>
    </row>
    <row r="26" spans="1:17" x14ac:dyDescent="0.3">
      <c r="A26" s="124"/>
      <c r="B26" s="123"/>
      <c r="C26" s="123"/>
      <c r="D26" s="47" t="s">
        <v>17</v>
      </c>
      <c r="E26" s="9">
        <f t="shared" si="6"/>
        <v>670419.27</v>
      </c>
      <c r="F26" s="9">
        <v>370419.27</v>
      </c>
      <c r="G26" s="9">
        <v>100000</v>
      </c>
      <c r="H26" s="9">
        <v>100000</v>
      </c>
      <c r="I26" s="9">
        <v>100000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</row>
    <row r="27" spans="1:17" ht="20.399999999999999" x14ac:dyDescent="0.3">
      <c r="A27" s="124"/>
      <c r="B27" s="123"/>
      <c r="C27" s="123"/>
      <c r="D27" s="47" t="s">
        <v>18</v>
      </c>
      <c r="E27" s="9">
        <f t="shared" si="6"/>
        <v>0</v>
      </c>
      <c r="F27" s="9">
        <v>0</v>
      </c>
      <c r="G27" s="9">
        <v>0</v>
      </c>
      <c r="H27" s="9">
        <v>0</v>
      </c>
      <c r="I27" s="9">
        <f t="shared" ref="I27:Q27" si="9">I28+I30+I31</f>
        <v>0</v>
      </c>
      <c r="J27" s="9">
        <f t="shared" si="9"/>
        <v>0</v>
      </c>
      <c r="K27" s="9">
        <f t="shared" si="9"/>
        <v>0</v>
      </c>
      <c r="L27" s="9">
        <f t="shared" si="9"/>
        <v>0</v>
      </c>
      <c r="M27" s="9">
        <f t="shared" si="9"/>
        <v>0</v>
      </c>
      <c r="N27" s="9">
        <f t="shared" si="9"/>
        <v>0</v>
      </c>
      <c r="O27" s="9">
        <f t="shared" si="9"/>
        <v>0</v>
      </c>
      <c r="P27" s="9">
        <f t="shared" si="9"/>
        <v>0</v>
      </c>
      <c r="Q27" s="9">
        <f t="shared" si="9"/>
        <v>0</v>
      </c>
    </row>
    <row r="28" spans="1:17" x14ac:dyDescent="0.3">
      <c r="A28" s="124" t="s">
        <v>28</v>
      </c>
      <c r="B28" s="123" t="s">
        <v>64</v>
      </c>
      <c r="C28" s="123" t="s">
        <v>127</v>
      </c>
      <c r="D28" s="47" t="s">
        <v>1</v>
      </c>
      <c r="E28" s="9">
        <f t="shared" si="6"/>
        <v>0</v>
      </c>
      <c r="F28" s="9">
        <f t="shared" ref="F28:Q28" si="10">SUM(F30:F32)</f>
        <v>0</v>
      </c>
      <c r="G28" s="9">
        <f t="shared" si="10"/>
        <v>0</v>
      </c>
      <c r="H28" s="9">
        <f t="shared" si="10"/>
        <v>0</v>
      </c>
      <c r="I28" s="9">
        <f t="shared" si="10"/>
        <v>0</v>
      </c>
      <c r="J28" s="9">
        <f t="shared" si="10"/>
        <v>0</v>
      </c>
      <c r="K28" s="9">
        <f t="shared" si="10"/>
        <v>0</v>
      </c>
      <c r="L28" s="9">
        <f t="shared" si="10"/>
        <v>0</v>
      </c>
      <c r="M28" s="9">
        <f t="shared" si="10"/>
        <v>0</v>
      </c>
      <c r="N28" s="9">
        <f t="shared" si="10"/>
        <v>0</v>
      </c>
      <c r="O28" s="9">
        <f t="shared" si="10"/>
        <v>0</v>
      </c>
      <c r="P28" s="9">
        <f t="shared" si="10"/>
        <v>0</v>
      </c>
      <c r="Q28" s="9">
        <f t="shared" si="10"/>
        <v>0</v>
      </c>
    </row>
    <row r="29" spans="1:17" x14ac:dyDescent="0.3">
      <c r="A29" s="124"/>
      <c r="B29" s="123"/>
      <c r="C29" s="123"/>
      <c r="D29" s="47" t="s">
        <v>15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</row>
    <row r="30" spans="1:17" ht="20.399999999999999" x14ac:dyDescent="0.3">
      <c r="A30" s="124"/>
      <c r="B30" s="123"/>
      <c r="C30" s="123"/>
      <c r="D30" s="47" t="s">
        <v>16</v>
      </c>
      <c r="E30" s="9">
        <f t="shared" si="6"/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</row>
    <row r="31" spans="1:17" x14ac:dyDescent="0.3">
      <c r="A31" s="124"/>
      <c r="B31" s="123"/>
      <c r="C31" s="123"/>
      <c r="D31" s="47" t="s">
        <v>17</v>
      </c>
      <c r="E31" s="9">
        <f t="shared" si="6"/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</row>
    <row r="32" spans="1:17" ht="20.399999999999999" x14ac:dyDescent="0.3">
      <c r="A32" s="124"/>
      <c r="B32" s="123"/>
      <c r="C32" s="123"/>
      <c r="D32" s="47" t="s">
        <v>18</v>
      </c>
      <c r="E32" s="9">
        <f t="shared" si="6"/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</row>
    <row r="33" spans="1:17" x14ac:dyDescent="0.3">
      <c r="A33" s="124" t="s">
        <v>39</v>
      </c>
      <c r="B33" s="123" t="s">
        <v>104</v>
      </c>
      <c r="C33" s="123" t="s">
        <v>149</v>
      </c>
      <c r="D33" s="47" t="s">
        <v>1</v>
      </c>
      <c r="E33" s="9">
        <f t="shared" si="6"/>
        <v>295000</v>
      </c>
      <c r="F33" s="9">
        <f t="shared" ref="F33:G33" si="11">SUM(F35:F37)</f>
        <v>71800</v>
      </c>
      <c r="G33" s="9">
        <f t="shared" si="11"/>
        <v>74400</v>
      </c>
      <c r="H33" s="9">
        <f>SUM(H35:H37)</f>
        <v>74400</v>
      </c>
      <c r="I33" s="9">
        <f t="shared" ref="I33:Q33" si="12">SUM(I35:I37)</f>
        <v>74400</v>
      </c>
      <c r="J33" s="9">
        <f t="shared" si="12"/>
        <v>0</v>
      </c>
      <c r="K33" s="9">
        <f t="shared" si="12"/>
        <v>0</v>
      </c>
      <c r="L33" s="9">
        <f t="shared" si="12"/>
        <v>0</v>
      </c>
      <c r="M33" s="9">
        <f t="shared" si="12"/>
        <v>0</v>
      </c>
      <c r="N33" s="9">
        <f t="shared" si="12"/>
        <v>0</v>
      </c>
      <c r="O33" s="9">
        <f t="shared" si="12"/>
        <v>0</v>
      </c>
      <c r="P33" s="9">
        <f t="shared" si="12"/>
        <v>0</v>
      </c>
      <c r="Q33" s="9">
        <f t="shared" si="12"/>
        <v>0</v>
      </c>
    </row>
    <row r="34" spans="1:17" x14ac:dyDescent="0.3">
      <c r="A34" s="124"/>
      <c r="B34" s="123"/>
      <c r="C34" s="123"/>
      <c r="D34" s="47" t="s">
        <v>15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</row>
    <row r="35" spans="1:17" ht="20.399999999999999" x14ac:dyDescent="0.3">
      <c r="A35" s="124"/>
      <c r="B35" s="123"/>
      <c r="C35" s="123"/>
      <c r="D35" s="47" t="s">
        <v>16</v>
      </c>
      <c r="E35" s="9">
        <f t="shared" si="6"/>
        <v>295000</v>
      </c>
      <c r="F35" s="9">
        <v>71800</v>
      </c>
      <c r="G35" s="9">
        <v>74400</v>
      </c>
      <c r="H35" s="9">
        <v>74400</v>
      </c>
      <c r="I35" s="9">
        <v>74400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</row>
    <row r="36" spans="1:17" x14ac:dyDescent="0.3">
      <c r="A36" s="124"/>
      <c r="B36" s="123"/>
      <c r="C36" s="123"/>
      <c r="D36" s="47" t="s">
        <v>17</v>
      </c>
      <c r="E36" s="9">
        <f t="shared" si="6"/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</row>
    <row r="37" spans="1:17" ht="20.399999999999999" x14ac:dyDescent="0.3">
      <c r="A37" s="124"/>
      <c r="B37" s="123"/>
      <c r="C37" s="123"/>
      <c r="D37" s="47" t="s">
        <v>18</v>
      </c>
      <c r="E37" s="9">
        <f t="shared" si="6"/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</row>
    <row r="38" spans="1:17" x14ac:dyDescent="0.3">
      <c r="A38" s="124" t="s">
        <v>40</v>
      </c>
      <c r="B38" s="123" t="s">
        <v>65</v>
      </c>
      <c r="C38" s="123" t="s">
        <v>33</v>
      </c>
      <c r="D38" s="47" t="s">
        <v>1</v>
      </c>
      <c r="E38" s="9">
        <f t="shared" si="6"/>
        <v>0</v>
      </c>
      <c r="F38" s="9">
        <f t="shared" ref="F38:Q38" si="13">SUM(F40:F42)</f>
        <v>0</v>
      </c>
      <c r="G38" s="9">
        <f t="shared" si="13"/>
        <v>0</v>
      </c>
      <c r="H38" s="9">
        <f t="shared" si="13"/>
        <v>0</v>
      </c>
      <c r="I38" s="9">
        <f t="shared" si="13"/>
        <v>0</v>
      </c>
      <c r="J38" s="9">
        <f t="shared" si="13"/>
        <v>0</v>
      </c>
      <c r="K38" s="9">
        <f t="shared" si="13"/>
        <v>0</v>
      </c>
      <c r="L38" s="9">
        <f t="shared" si="13"/>
        <v>0</v>
      </c>
      <c r="M38" s="9">
        <f t="shared" si="13"/>
        <v>0</v>
      </c>
      <c r="N38" s="9">
        <f t="shared" si="13"/>
        <v>0</v>
      </c>
      <c r="O38" s="9">
        <f t="shared" si="13"/>
        <v>0</v>
      </c>
      <c r="P38" s="9">
        <f t="shared" si="13"/>
        <v>0</v>
      </c>
      <c r="Q38" s="9">
        <f t="shared" si="13"/>
        <v>0</v>
      </c>
    </row>
    <row r="39" spans="1:17" x14ac:dyDescent="0.3">
      <c r="A39" s="124"/>
      <c r="B39" s="123"/>
      <c r="C39" s="123"/>
      <c r="D39" s="47" t="s">
        <v>15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</row>
    <row r="40" spans="1:17" ht="20.399999999999999" x14ac:dyDescent="0.3">
      <c r="A40" s="124"/>
      <c r="B40" s="123"/>
      <c r="C40" s="123"/>
      <c r="D40" s="47" t="s">
        <v>16</v>
      </c>
      <c r="E40" s="9">
        <f t="shared" si="6"/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</row>
    <row r="41" spans="1:17" x14ac:dyDescent="0.3">
      <c r="A41" s="124"/>
      <c r="B41" s="123"/>
      <c r="C41" s="123"/>
      <c r="D41" s="47" t="s">
        <v>17</v>
      </c>
      <c r="E41" s="9">
        <f t="shared" si="6"/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</row>
    <row r="42" spans="1:17" ht="20.399999999999999" x14ac:dyDescent="0.3">
      <c r="A42" s="124"/>
      <c r="B42" s="123"/>
      <c r="C42" s="123"/>
      <c r="D42" s="47" t="s">
        <v>18</v>
      </c>
      <c r="E42" s="9">
        <f t="shared" si="6"/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</row>
    <row r="43" spans="1:17" x14ac:dyDescent="0.3">
      <c r="A43" s="96" t="s">
        <v>41</v>
      </c>
      <c r="B43" s="123" t="s">
        <v>66</v>
      </c>
      <c r="C43" s="123" t="s">
        <v>33</v>
      </c>
      <c r="D43" s="47" t="s">
        <v>1</v>
      </c>
      <c r="E43" s="9">
        <f t="shared" si="6"/>
        <v>0</v>
      </c>
      <c r="F43" s="9">
        <f t="shared" ref="F43:Q43" si="14">SUM(F45:F47)</f>
        <v>0</v>
      </c>
      <c r="G43" s="9">
        <f t="shared" si="14"/>
        <v>0</v>
      </c>
      <c r="H43" s="9">
        <f t="shared" si="14"/>
        <v>0</v>
      </c>
      <c r="I43" s="9">
        <f t="shared" si="14"/>
        <v>0</v>
      </c>
      <c r="J43" s="9">
        <f t="shared" si="14"/>
        <v>0</v>
      </c>
      <c r="K43" s="9">
        <f t="shared" si="14"/>
        <v>0</v>
      </c>
      <c r="L43" s="9">
        <f t="shared" si="14"/>
        <v>0</v>
      </c>
      <c r="M43" s="9">
        <f t="shared" si="14"/>
        <v>0</v>
      </c>
      <c r="N43" s="9">
        <f t="shared" si="14"/>
        <v>0</v>
      </c>
      <c r="O43" s="9">
        <f t="shared" si="14"/>
        <v>0</v>
      </c>
      <c r="P43" s="9">
        <f t="shared" si="14"/>
        <v>0</v>
      </c>
      <c r="Q43" s="9">
        <f t="shared" si="14"/>
        <v>0</v>
      </c>
    </row>
    <row r="44" spans="1:17" x14ac:dyDescent="0.3">
      <c r="A44" s="97"/>
      <c r="B44" s="123"/>
      <c r="C44" s="123"/>
      <c r="D44" s="47" t="s">
        <v>15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</row>
    <row r="45" spans="1:17" ht="20.399999999999999" x14ac:dyDescent="0.3">
      <c r="A45" s="97"/>
      <c r="B45" s="123"/>
      <c r="C45" s="123"/>
      <c r="D45" s="47" t="s">
        <v>16</v>
      </c>
      <c r="E45" s="9">
        <f t="shared" si="6"/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</row>
    <row r="46" spans="1:17" x14ac:dyDescent="0.3">
      <c r="A46" s="97"/>
      <c r="B46" s="123"/>
      <c r="C46" s="123"/>
      <c r="D46" s="47" t="s">
        <v>17</v>
      </c>
      <c r="E46" s="9">
        <f t="shared" si="6"/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</row>
    <row r="47" spans="1:17" ht="20.399999999999999" x14ac:dyDescent="0.3">
      <c r="A47" s="98"/>
      <c r="B47" s="123"/>
      <c r="C47" s="123"/>
      <c r="D47" s="47" t="s">
        <v>18</v>
      </c>
      <c r="E47" s="9">
        <f t="shared" si="6"/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</row>
    <row r="48" spans="1:17" x14ac:dyDescent="0.3">
      <c r="A48" s="124" t="s">
        <v>42</v>
      </c>
      <c r="B48" s="99" t="s">
        <v>73</v>
      </c>
      <c r="C48" s="123" t="s">
        <v>33</v>
      </c>
      <c r="D48" s="47" t="s">
        <v>1</v>
      </c>
      <c r="E48" s="9">
        <f t="shared" si="6"/>
        <v>0</v>
      </c>
      <c r="F48" s="9">
        <f t="shared" ref="F48:Q48" si="15">SUM(F50:F52)</f>
        <v>0</v>
      </c>
      <c r="G48" s="9">
        <f t="shared" si="15"/>
        <v>0</v>
      </c>
      <c r="H48" s="9">
        <f t="shared" si="15"/>
        <v>0</v>
      </c>
      <c r="I48" s="9">
        <f t="shared" si="15"/>
        <v>0</v>
      </c>
      <c r="J48" s="9">
        <f t="shared" si="15"/>
        <v>0</v>
      </c>
      <c r="K48" s="9">
        <f t="shared" si="15"/>
        <v>0</v>
      </c>
      <c r="L48" s="9">
        <f t="shared" si="15"/>
        <v>0</v>
      </c>
      <c r="M48" s="9">
        <f t="shared" si="15"/>
        <v>0</v>
      </c>
      <c r="N48" s="9">
        <f t="shared" si="15"/>
        <v>0</v>
      </c>
      <c r="O48" s="9">
        <f t="shared" si="15"/>
        <v>0</v>
      </c>
      <c r="P48" s="9">
        <f t="shared" si="15"/>
        <v>0</v>
      </c>
      <c r="Q48" s="9">
        <f t="shared" si="15"/>
        <v>0</v>
      </c>
    </row>
    <row r="49" spans="1:18" x14ac:dyDescent="0.3">
      <c r="A49" s="124"/>
      <c r="B49" s="100"/>
      <c r="C49" s="123"/>
      <c r="D49" s="47" t="s">
        <v>15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</row>
    <row r="50" spans="1:18" ht="20.399999999999999" x14ac:dyDescent="0.3">
      <c r="A50" s="124"/>
      <c r="B50" s="100"/>
      <c r="C50" s="123"/>
      <c r="D50" s="47" t="s">
        <v>16</v>
      </c>
      <c r="E50" s="9">
        <f t="shared" si="6"/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</row>
    <row r="51" spans="1:18" x14ac:dyDescent="0.3">
      <c r="A51" s="124"/>
      <c r="B51" s="100"/>
      <c r="C51" s="123"/>
      <c r="D51" s="47" t="s">
        <v>17</v>
      </c>
      <c r="E51" s="9">
        <f t="shared" si="6"/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</row>
    <row r="52" spans="1:18" ht="20.399999999999999" x14ac:dyDescent="0.3">
      <c r="A52" s="124"/>
      <c r="B52" s="101"/>
      <c r="C52" s="123"/>
      <c r="D52" s="47" t="s">
        <v>18</v>
      </c>
      <c r="E52" s="9">
        <f t="shared" si="6"/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</row>
    <row r="53" spans="1:18" ht="15" customHeight="1" x14ac:dyDescent="0.3">
      <c r="A53" s="102" t="s">
        <v>62</v>
      </c>
      <c r="B53" s="103"/>
      <c r="C53" s="120"/>
      <c r="D53" s="47" t="s">
        <v>1</v>
      </c>
      <c r="E53" s="9">
        <f>E55+E56+E57</f>
        <v>965419.27</v>
      </c>
      <c r="F53" s="48">
        <f t="shared" ref="F53:Q53" si="16">F23+F28+F33+F38+F43+F48</f>
        <v>442219.27</v>
      </c>
      <c r="G53" s="48">
        <f t="shared" si="16"/>
        <v>174400</v>
      </c>
      <c r="H53" s="48">
        <f t="shared" si="16"/>
        <v>174400</v>
      </c>
      <c r="I53" s="48">
        <f t="shared" si="16"/>
        <v>174400</v>
      </c>
      <c r="J53" s="48">
        <f t="shared" si="16"/>
        <v>0</v>
      </c>
      <c r="K53" s="48">
        <f t="shared" si="16"/>
        <v>0</v>
      </c>
      <c r="L53" s="48">
        <f t="shared" si="16"/>
        <v>0</v>
      </c>
      <c r="M53" s="48">
        <f t="shared" si="16"/>
        <v>0</v>
      </c>
      <c r="N53" s="48">
        <f t="shared" si="16"/>
        <v>0</v>
      </c>
      <c r="O53" s="48">
        <f t="shared" si="16"/>
        <v>0</v>
      </c>
      <c r="P53" s="48">
        <f t="shared" si="16"/>
        <v>0</v>
      </c>
      <c r="Q53" s="48">
        <f t="shared" si="16"/>
        <v>0</v>
      </c>
    </row>
    <row r="54" spans="1:18" ht="15" customHeight="1" x14ac:dyDescent="0.3">
      <c r="A54" s="104"/>
      <c r="B54" s="105"/>
      <c r="C54" s="120"/>
      <c r="D54" s="47" t="s">
        <v>15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</row>
    <row r="55" spans="1:18" ht="26.25" customHeight="1" x14ac:dyDescent="0.3">
      <c r="A55" s="104"/>
      <c r="B55" s="105"/>
      <c r="C55" s="120"/>
      <c r="D55" s="47" t="s">
        <v>16</v>
      </c>
      <c r="E55" s="9">
        <f t="shared" si="6"/>
        <v>295000</v>
      </c>
      <c r="F55" s="48">
        <f>F25+F30+F35+F40+F45</f>
        <v>71800</v>
      </c>
      <c r="G55" s="48">
        <f t="shared" ref="G55:Q57" si="17">G25+G30+G35+G40+G45+G14</f>
        <v>74400</v>
      </c>
      <c r="H55" s="48">
        <f t="shared" si="17"/>
        <v>74400</v>
      </c>
      <c r="I55" s="48">
        <f t="shared" si="17"/>
        <v>74400</v>
      </c>
      <c r="J55" s="48">
        <f t="shared" si="17"/>
        <v>0</v>
      </c>
      <c r="K55" s="48">
        <f t="shared" si="17"/>
        <v>0</v>
      </c>
      <c r="L55" s="48">
        <f t="shared" si="17"/>
        <v>0</v>
      </c>
      <c r="M55" s="48">
        <f t="shared" si="17"/>
        <v>0</v>
      </c>
      <c r="N55" s="48">
        <f t="shared" si="17"/>
        <v>0</v>
      </c>
      <c r="O55" s="48">
        <f t="shared" si="17"/>
        <v>0</v>
      </c>
      <c r="P55" s="48">
        <f t="shared" si="17"/>
        <v>0</v>
      </c>
      <c r="Q55" s="48">
        <f t="shared" si="17"/>
        <v>0</v>
      </c>
    </row>
    <row r="56" spans="1:18" ht="15" customHeight="1" x14ac:dyDescent="0.3">
      <c r="A56" s="104"/>
      <c r="B56" s="105"/>
      <c r="C56" s="120"/>
      <c r="D56" s="47" t="s">
        <v>17</v>
      </c>
      <c r="E56" s="9">
        <f t="shared" si="6"/>
        <v>670419.27</v>
      </c>
      <c r="F56" s="48">
        <f>F26+F31+F36+F41+F46</f>
        <v>370419.27</v>
      </c>
      <c r="G56" s="48">
        <f t="shared" si="17"/>
        <v>100000</v>
      </c>
      <c r="H56" s="48">
        <f t="shared" si="17"/>
        <v>100000</v>
      </c>
      <c r="I56" s="48">
        <f t="shared" si="17"/>
        <v>100000</v>
      </c>
      <c r="J56" s="48">
        <f t="shared" si="17"/>
        <v>0</v>
      </c>
      <c r="K56" s="48">
        <f t="shared" si="17"/>
        <v>0</v>
      </c>
      <c r="L56" s="48">
        <f t="shared" si="17"/>
        <v>0</v>
      </c>
      <c r="M56" s="48">
        <f t="shared" si="17"/>
        <v>0</v>
      </c>
      <c r="N56" s="48">
        <f t="shared" si="17"/>
        <v>0</v>
      </c>
      <c r="O56" s="48">
        <f t="shared" si="17"/>
        <v>0</v>
      </c>
      <c r="P56" s="48">
        <f t="shared" si="17"/>
        <v>0</v>
      </c>
      <c r="Q56" s="48">
        <f t="shared" si="17"/>
        <v>0</v>
      </c>
    </row>
    <row r="57" spans="1:18" ht="24.75" customHeight="1" x14ac:dyDescent="0.3">
      <c r="A57" s="106"/>
      <c r="B57" s="107"/>
      <c r="C57" s="120"/>
      <c r="D57" s="47" t="s">
        <v>18</v>
      </c>
      <c r="E57" s="9">
        <f>SUM(F57:Q57)</f>
        <v>0</v>
      </c>
      <c r="F57" s="48">
        <f>F27+F32+F37+F42+F47</f>
        <v>0</v>
      </c>
      <c r="G57" s="48">
        <f t="shared" si="17"/>
        <v>0</v>
      </c>
      <c r="H57" s="48">
        <f t="shared" si="17"/>
        <v>0</v>
      </c>
      <c r="I57" s="48">
        <f t="shared" si="17"/>
        <v>0</v>
      </c>
      <c r="J57" s="48">
        <f t="shared" si="17"/>
        <v>0</v>
      </c>
      <c r="K57" s="48">
        <f t="shared" si="17"/>
        <v>0</v>
      </c>
      <c r="L57" s="48">
        <f t="shared" si="17"/>
        <v>0</v>
      </c>
      <c r="M57" s="48">
        <f t="shared" si="17"/>
        <v>0</v>
      </c>
      <c r="N57" s="48">
        <f t="shared" si="17"/>
        <v>0</v>
      </c>
      <c r="O57" s="48">
        <f>O27+O32+O37+O42+O47</f>
        <v>0</v>
      </c>
      <c r="P57" s="48">
        <f>P27+P32+P37+P42+P47+P16</f>
        <v>0</v>
      </c>
      <c r="Q57" s="48">
        <f>Q27+Q32+Q37+Q42+Q47+Q16</f>
        <v>0</v>
      </c>
    </row>
    <row r="58" spans="1:18" ht="21.75" customHeight="1" x14ac:dyDescent="0.3">
      <c r="A58" s="121" t="s">
        <v>125</v>
      </c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</row>
    <row r="59" spans="1:18" ht="15.75" customHeight="1" x14ac:dyDescent="0.3">
      <c r="A59" s="122" t="s">
        <v>30</v>
      </c>
      <c r="B59" s="123" t="s">
        <v>67</v>
      </c>
      <c r="C59" s="123" t="s">
        <v>128</v>
      </c>
      <c r="D59" s="47" t="s">
        <v>1</v>
      </c>
      <c r="E59" s="9">
        <f t="shared" ref="E59:E78" si="18">SUM(F59:Q59)</f>
        <v>7358998.6774600009</v>
      </c>
      <c r="F59" s="9">
        <f>F61+F62+F63</f>
        <v>1604952.1600000001</v>
      </c>
      <c r="G59" s="72">
        <f>G61+G62+G63</f>
        <v>2303146.5182600003</v>
      </c>
      <c r="H59" s="9">
        <f>H61+H62+H63</f>
        <v>1744500</v>
      </c>
      <c r="I59" s="9">
        <f>I61+I62+I63</f>
        <v>1706399.9992000002</v>
      </c>
      <c r="J59" s="9">
        <f t="shared" ref="J59:Q59" si="19">J61+J62+J63</f>
        <v>0</v>
      </c>
      <c r="K59" s="9">
        <f t="shared" si="19"/>
        <v>0</v>
      </c>
      <c r="L59" s="9">
        <f t="shared" si="19"/>
        <v>0</v>
      </c>
      <c r="M59" s="9">
        <f t="shared" si="19"/>
        <v>0</v>
      </c>
      <c r="N59" s="9">
        <f t="shared" si="19"/>
        <v>0</v>
      </c>
      <c r="O59" s="9">
        <f t="shared" si="19"/>
        <v>0</v>
      </c>
      <c r="P59" s="9">
        <f t="shared" si="19"/>
        <v>0</v>
      </c>
      <c r="Q59" s="9">
        <f t="shared" si="19"/>
        <v>0</v>
      </c>
    </row>
    <row r="60" spans="1:18" ht="15.75" customHeight="1" x14ac:dyDescent="0.3">
      <c r="A60" s="122"/>
      <c r="B60" s="123"/>
      <c r="C60" s="123"/>
      <c r="D60" s="47" t="s">
        <v>15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</row>
    <row r="61" spans="1:18" ht="20.399999999999999" x14ac:dyDescent="0.3">
      <c r="A61" s="122"/>
      <c r="B61" s="123"/>
      <c r="C61" s="123"/>
      <c r="D61" s="47" t="s">
        <v>16</v>
      </c>
      <c r="E61" s="9">
        <f t="shared" si="18"/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</row>
    <row r="62" spans="1:18" x14ac:dyDescent="0.3">
      <c r="A62" s="122"/>
      <c r="B62" s="123"/>
      <c r="C62" s="123"/>
      <c r="D62" s="47" t="s">
        <v>17</v>
      </c>
      <c r="E62" s="9">
        <f>SUM(F62:Q62)</f>
        <v>7358998.6774600009</v>
      </c>
      <c r="F62" s="9">
        <f>F64+F65+F66</f>
        <v>1604952.1600000001</v>
      </c>
      <c r="G62" s="72">
        <f>G65+G66+G67+G68</f>
        <v>2303146.5182600003</v>
      </c>
      <c r="H62" s="9">
        <f>H64+H65+H66</f>
        <v>1744500</v>
      </c>
      <c r="I62" s="9">
        <f>I64+I65+I66</f>
        <v>1706399.9992000002</v>
      </c>
      <c r="J62" s="9">
        <v>0</v>
      </c>
      <c r="K62" s="9">
        <f t="shared" ref="K62:Q62" si="20">K64+K65+K66</f>
        <v>0</v>
      </c>
      <c r="L62" s="9">
        <f t="shared" si="20"/>
        <v>0</v>
      </c>
      <c r="M62" s="9">
        <f t="shared" si="20"/>
        <v>0</v>
      </c>
      <c r="N62" s="9">
        <f t="shared" si="20"/>
        <v>0</v>
      </c>
      <c r="O62" s="9">
        <f t="shared" si="20"/>
        <v>0</v>
      </c>
      <c r="P62" s="9">
        <f t="shared" si="20"/>
        <v>0</v>
      </c>
      <c r="Q62" s="9">
        <f t="shared" si="20"/>
        <v>0</v>
      </c>
      <c r="R62" s="14"/>
    </row>
    <row r="63" spans="1:18" ht="20.399999999999999" x14ac:dyDescent="0.3">
      <c r="A63" s="122"/>
      <c r="B63" s="123"/>
      <c r="C63" s="123"/>
      <c r="D63" s="47" t="s">
        <v>18</v>
      </c>
      <c r="E63" s="9">
        <f t="shared" si="18"/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</row>
    <row r="64" spans="1:18" s="39" customFormat="1" ht="0.75" customHeight="1" x14ac:dyDescent="0.3">
      <c r="A64" s="64" t="s">
        <v>36</v>
      </c>
      <c r="B64" s="65" t="s">
        <v>35</v>
      </c>
      <c r="C64" s="66" t="s">
        <v>34</v>
      </c>
      <c r="D64" s="67" t="s">
        <v>17</v>
      </c>
      <c r="E64" s="68">
        <f>SUM(F64:Q64)</f>
        <v>6532990.6417399999</v>
      </c>
      <c r="F64" s="68">
        <v>1346848.28</v>
      </c>
      <c r="G64" s="68">
        <v>2238969.2000000002</v>
      </c>
      <c r="H64" s="68">
        <v>1492843.74174</v>
      </c>
      <c r="I64" s="68">
        <f>1331834.36+166119.34-43624.28</f>
        <v>1454329.4200000002</v>
      </c>
      <c r="J64" s="68">
        <v>0</v>
      </c>
      <c r="K64" s="68">
        <v>0</v>
      </c>
      <c r="L64" s="68">
        <v>0</v>
      </c>
      <c r="M64" s="68">
        <v>0</v>
      </c>
      <c r="N64" s="68">
        <v>0</v>
      </c>
      <c r="O64" s="68">
        <v>0</v>
      </c>
      <c r="P64" s="68">
        <v>0</v>
      </c>
      <c r="Q64" s="68">
        <v>0</v>
      </c>
      <c r="R64" s="75"/>
    </row>
    <row r="65" spans="1:18" x14ac:dyDescent="0.3">
      <c r="A65" s="69" t="s">
        <v>37</v>
      </c>
      <c r="B65" s="70" t="s">
        <v>46</v>
      </c>
      <c r="C65" s="66" t="s">
        <v>33</v>
      </c>
      <c r="D65" s="71" t="s">
        <v>17</v>
      </c>
      <c r="E65" s="72">
        <f t="shared" si="18"/>
        <v>491996.93571999995</v>
      </c>
      <c r="F65" s="72">
        <v>61931.8</v>
      </c>
      <c r="G65" s="72">
        <v>143216.93826</v>
      </c>
      <c r="H65" s="72">
        <v>143216.93826</v>
      </c>
      <c r="I65" s="72">
        <v>143631.2592</v>
      </c>
      <c r="J65" s="72">
        <v>0</v>
      </c>
      <c r="K65" s="72">
        <v>0</v>
      </c>
      <c r="L65" s="72">
        <v>0</v>
      </c>
      <c r="M65" s="72">
        <v>0</v>
      </c>
      <c r="N65" s="72">
        <v>0</v>
      </c>
      <c r="O65" s="72">
        <v>0</v>
      </c>
      <c r="P65" s="72">
        <v>0</v>
      </c>
      <c r="Q65" s="72">
        <v>0</v>
      </c>
    </row>
    <row r="66" spans="1:18" s="39" customFormat="1" ht="45.75" customHeight="1" x14ac:dyDescent="0.3">
      <c r="A66" s="64" t="s">
        <v>47</v>
      </c>
      <c r="B66" s="65" t="s">
        <v>38</v>
      </c>
      <c r="C66" s="66" t="s">
        <v>33</v>
      </c>
      <c r="D66" s="67" t="s">
        <v>17</v>
      </c>
      <c r="E66" s="68">
        <f t="shared" si="18"/>
        <v>521490.04</v>
      </c>
      <c r="F66" s="68">
        <v>196172.08</v>
      </c>
      <c r="G66" s="68">
        <v>108439.31999999999</v>
      </c>
      <c r="H66" s="68">
        <v>108439.31999999999</v>
      </c>
      <c r="I66" s="68">
        <v>108439.31999999999</v>
      </c>
      <c r="J66" s="68">
        <v>0</v>
      </c>
      <c r="K66" s="68">
        <v>0</v>
      </c>
      <c r="L66" s="68">
        <v>0</v>
      </c>
      <c r="M66" s="68">
        <v>0</v>
      </c>
      <c r="N66" s="68">
        <v>0</v>
      </c>
      <c r="O66" s="68">
        <v>0</v>
      </c>
      <c r="P66" s="68">
        <v>0</v>
      </c>
      <c r="Q66" s="68">
        <v>0</v>
      </c>
      <c r="R66" s="75">
        <f>F66+F26+F65</f>
        <v>628523.15</v>
      </c>
    </row>
    <row r="67" spans="1:18" s="39" customFormat="1" ht="63" customHeight="1" x14ac:dyDescent="0.3">
      <c r="A67" s="69" t="s">
        <v>48</v>
      </c>
      <c r="B67" s="73" t="s">
        <v>155</v>
      </c>
      <c r="C67" s="66" t="s">
        <v>33</v>
      </c>
      <c r="D67" s="67" t="s">
        <v>17</v>
      </c>
      <c r="E67" s="68">
        <f t="shared" si="18"/>
        <v>1604570</v>
      </c>
      <c r="F67" s="68">
        <v>0</v>
      </c>
      <c r="G67" s="68">
        <v>1604570</v>
      </c>
      <c r="H67" s="68">
        <v>0</v>
      </c>
      <c r="I67" s="68">
        <v>0</v>
      </c>
      <c r="J67" s="68">
        <v>0</v>
      </c>
      <c r="K67" s="68">
        <v>0</v>
      </c>
      <c r="L67" s="68">
        <v>0</v>
      </c>
      <c r="M67" s="68">
        <v>0</v>
      </c>
      <c r="N67" s="68">
        <v>0</v>
      </c>
      <c r="O67" s="68">
        <v>0</v>
      </c>
      <c r="P67" s="68">
        <v>0</v>
      </c>
      <c r="Q67" s="68">
        <v>0</v>
      </c>
    </row>
    <row r="68" spans="1:18" s="39" customFormat="1" ht="44.25" customHeight="1" x14ac:dyDescent="0.3">
      <c r="A68" s="64" t="s">
        <v>151</v>
      </c>
      <c r="B68" s="73" t="s">
        <v>49</v>
      </c>
      <c r="C68" s="66" t="s">
        <v>34</v>
      </c>
      <c r="D68" s="67" t="s">
        <v>17</v>
      </c>
      <c r="E68" s="68">
        <f t="shared" si="18"/>
        <v>446920.26</v>
      </c>
      <c r="F68" s="68">
        <v>0</v>
      </c>
      <c r="G68" s="68">
        <f>446920.26</f>
        <v>446920.26</v>
      </c>
      <c r="H68" s="68">
        <v>0</v>
      </c>
      <c r="I68" s="68">
        <v>0</v>
      </c>
      <c r="J68" s="68">
        <v>0</v>
      </c>
      <c r="K68" s="68">
        <v>0</v>
      </c>
      <c r="L68" s="68">
        <v>0</v>
      </c>
      <c r="M68" s="68">
        <v>0</v>
      </c>
      <c r="N68" s="68">
        <v>0</v>
      </c>
      <c r="O68" s="68">
        <v>0</v>
      </c>
      <c r="P68" s="68">
        <v>0</v>
      </c>
      <c r="Q68" s="68">
        <v>0</v>
      </c>
    </row>
    <row r="69" spans="1:18" x14ac:dyDescent="0.3">
      <c r="A69" s="96" t="s">
        <v>32</v>
      </c>
      <c r="B69" s="99" t="s">
        <v>154</v>
      </c>
      <c r="C69" s="99" t="s">
        <v>128</v>
      </c>
      <c r="D69" s="47" t="s">
        <v>1</v>
      </c>
      <c r="E69" s="9">
        <f t="shared" si="18"/>
        <v>1195680</v>
      </c>
      <c r="F69" s="9">
        <f>F71+F72+F73</f>
        <v>245680</v>
      </c>
      <c r="G69" s="9">
        <f t="shared" ref="G69:Q69" si="21">G71+G72+G73</f>
        <v>350000</v>
      </c>
      <c r="H69" s="9">
        <f t="shared" si="21"/>
        <v>300000</v>
      </c>
      <c r="I69" s="9">
        <f t="shared" si="21"/>
        <v>300000</v>
      </c>
      <c r="J69" s="9">
        <f t="shared" si="21"/>
        <v>0</v>
      </c>
      <c r="K69" s="9">
        <f t="shared" si="21"/>
        <v>0</v>
      </c>
      <c r="L69" s="9">
        <f t="shared" si="21"/>
        <v>0</v>
      </c>
      <c r="M69" s="9">
        <f t="shared" si="21"/>
        <v>0</v>
      </c>
      <c r="N69" s="9">
        <f t="shared" si="21"/>
        <v>0</v>
      </c>
      <c r="O69" s="9">
        <f t="shared" si="21"/>
        <v>0</v>
      </c>
      <c r="P69" s="9">
        <f t="shared" si="21"/>
        <v>0</v>
      </c>
      <c r="Q69" s="9">
        <f t="shared" si="21"/>
        <v>0</v>
      </c>
      <c r="R69" s="14"/>
    </row>
    <row r="70" spans="1:18" x14ac:dyDescent="0.3">
      <c r="A70" s="97"/>
      <c r="B70" s="100"/>
      <c r="C70" s="100"/>
      <c r="D70" s="47" t="s">
        <v>15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24"/>
    </row>
    <row r="71" spans="1:18" ht="20.399999999999999" x14ac:dyDescent="0.3">
      <c r="A71" s="97"/>
      <c r="B71" s="100"/>
      <c r="C71" s="100"/>
      <c r="D71" s="47" t="s">
        <v>16</v>
      </c>
      <c r="E71" s="9">
        <f t="shared" si="18"/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</row>
    <row r="72" spans="1:18" x14ac:dyDescent="0.3">
      <c r="A72" s="97"/>
      <c r="B72" s="100"/>
      <c r="C72" s="100"/>
      <c r="D72" s="47" t="s">
        <v>17</v>
      </c>
      <c r="E72" s="9">
        <f t="shared" si="18"/>
        <v>1195680</v>
      </c>
      <c r="F72" s="9">
        <v>245680</v>
      </c>
      <c r="G72" s="9">
        <v>350000</v>
      </c>
      <c r="H72" s="9">
        <v>300000</v>
      </c>
      <c r="I72" s="9">
        <v>300000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49"/>
    </row>
    <row r="73" spans="1:18" ht="20.399999999999999" x14ac:dyDescent="0.3">
      <c r="A73" s="98"/>
      <c r="B73" s="101"/>
      <c r="C73" s="101"/>
      <c r="D73" s="47" t="s">
        <v>18</v>
      </c>
      <c r="E73" s="9">
        <f t="shared" si="18"/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</row>
    <row r="74" spans="1:18" ht="15" customHeight="1" x14ac:dyDescent="0.3">
      <c r="A74" s="102" t="s">
        <v>63</v>
      </c>
      <c r="B74" s="103"/>
      <c r="C74" s="108"/>
      <c r="D74" s="47" t="s">
        <v>1</v>
      </c>
      <c r="E74" s="9">
        <f t="shared" si="18"/>
        <v>8554678.6774599999</v>
      </c>
      <c r="F74" s="9">
        <f t="shared" ref="F74:Q74" si="22">F59+F69</f>
        <v>1850632.1600000001</v>
      </c>
      <c r="G74" s="9">
        <f>G59+G69</f>
        <v>2653146.5182600003</v>
      </c>
      <c r="H74" s="9">
        <f t="shared" si="22"/>
        <v>2044500</v>
      </c>
      <c r="I74" s="9">
        <f t="shared" si="22"/>
        <v>2006399.9992000002</v>
      </c>
      <c r="J74" s="9">
        <f t="shared" si="22"/>
        <v>0</v>
      </c>
      <c r="K74" s="9">
        <f t="shared" si="22"/>
        <v>0</v>
      </c>
      <c r="L74" s="9">
        <f t="shared" si="22"/>
        <v>0</v>
      </c>
      <c r="M74" s="9">
        <f t="shared" si="22"/>
        <v>0</v>
      </c>
      <c r="N74" s="9">
        <f t="shared" si="22"/>
        <v>0</v>
      </c>
      <c r="O74" s="9">
        <f t="shared" si="22"/>
        <v>0</v>
      </c>
      <c r="P74" s="9">
        <f t="shared" si="22"/>
        <v>0</v>
      </c>
      <c r="Q74" s="9">
        <f t="shared" si="22"/>
        <v>0</v>
      </c>
    </row>
    <row r="75" spans="1:18" ht="15" customHeight="1" x14ac:dyDescent="0.3">
      <c r="A75" s="104"/>
      <c r="B75" s="105"/>
      <c r="C75" s="108"/>
      <c r="D75" s="47" t="s">
        <v>15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</row>
    <row r="76" spans="1:18" ht="21.75" customHeight="1" x14ac:dyDescent="0.3">
      <c r="A76" s="104"/>
      <c r="B76" s="105"/>
      <c r="C76" s="108"/>
      <c r="D76" s="47" t="s">
        <v>16</v>
      </c>
      <c r="E76" s="9">
        <f t="shared" si="18"/>
        <v>0</v>
      </c>
      <c r="F76" s="9">
        <f t="shared" ref="F76:Q78" si="23">F61+F71</f>
        <v>0</v>
      </c>
      <c r="G76" s="9">
        <f t="shared" si="23"/>
        <v>0</v>
      </c>
      <c r="H76" s="9">
        <f t="shared" si="23"/>
        <v>0</v>
      </c>
      <c r="I76" s="9">
        <f t="shared" si="23"/>
        <v>0</v>
      </c>
      <c r="J76" s="9">
        <f t="shared" si="23"/>
        <v>0</v>
      </c>
      <c r="K76" s="9">
        <f t="shared" si="23"/>
        <v>0</v>
      </c>
      <c r="L76" s="9">
        <f t="shared" si="23"/>
        <v>0</v>
      </c>
      <c r="M76" s="9">
        <f t="shared" si="23"/>
        <v>0</v>
      </c>
      <c r="N76" s="9">
        <f t="shared" si="23"/>
        <v>0</v>
      </c>
      <c r="O76" s="9">
        <f t="shared" si="23"/>
        <v>0</v>
      </c>
      <c r="P76" s="9">
        <f t="shared" si="23"/>
        <v>0</v>
      </c>
      <c r="Q76" s="9">
        <f t="shared" si="23"/>
        <v>0</v>
      </c>
    </row>
    <row r="77" spans="1:18" ht="15" customHeight="1" x14ac:dyDescent="0.3">
      <c r="A77" s="104"/>
      <c r="B77" s="105"/>
      <c r="C77" s="108"/>
      <c r="D77" s="47" t="s">
        <v>17</v>
      </c>
      <c r="E77" s="9">
        <f t="shared" si="18"/>
        <v>8554678.6774599999</v>
      </c>
      <c r="F77" s="9">
        <f t="shared" si="23"/>
        <v>1850632.1600000001</v>
      </c>
      <c r="G77" s="9">
        <f t="shared" si="23"/>
        <v>2653146.5182600003</v>
      </c>
      <c r="H77" s="9">
        <f t="shared" si="23"/>
        <v>2044500</v>
      </c>
      <c r="I77" s="9">
        <f t="shared" si="23"/>
        <v>2006399.9992000002</v>
      </c>
      <c r="J77" s="9">
        <f t="shared" si="23"/>
        <v>0</v>
      </c>
      <c r="K77" s="9">
        <f t="shared" si="23"/>
        <v>0</v>
      </c>
      <c r="L77" s="9">
        <f t="shared" si="23"/>
        <v>0</v>
      </c>
      <c r="M77" s="9">
        <f t="shared" si="23"/>
        <v>0</v>
      </c>
      <c r="N77" s="9">
        <f t="shared" si="23"/>
        <v>0</v>
      </c>
      <c r="O77" s="9">
        <f t="shared" si="23"/>
        <v>0</v>
      </c>
      <c r="P77" s="9">
        <f t="shared" si="23"/>
        <v>0</v>
      </c>
      <c r="Q77" s="9">
        <f t="shared" si="23"/>
        <v>0</v>
      </c>
    </row>
    <row r="78" spans="1:18" ht="21.75" customHeight="1" x14ac:dyDescent="0.3">
      <c r="A78" s="106"/>
      <c r="B78" s="107"/>
      <c r="C78" s="108"/>
      <c r="D78" s="47" t="s">
        <v>18</v>
      </c>
      <c r="E78" s="9">
        <f t="shared" si="18"/>
        <v>0</v>
      </c>
      <c r="F78" s="9">
        <f t="shared" si="23"/>
        <v>0</v>
      </c>
      <c r="G78" s="9">
        <f t="shared" si="23"/>
        <v>0</v>
      </c>
      <c r="H78" s="9">
        <f t="shared" si="23"/>
        <v>0</v>
      </c>
      <c r="I78" s="9">
        <f t="shared" si="23"/>
        <v>0</v>
      </c>
      <c r="J78" s="9">
        <f t="shared" si="23"/>
        <v>0</v>
      </c>
      <c r="K78" s="9">
        <f t="shared" si="23"/>
        <v>0</v>
      </c>
      <c r="L78" s="9">
        <f t="shared" si="23"/>
        <v>0</v>
      </c>
      <c r="M78" s="9">
        <f t="shared" si="23"/>
        <v>0</v>
      </c>
      <c r="N78" s="9">
        <f t="shared" si="23"/>
        <v>0</v>
      </c>
      <c r="O78" s="9">
        <f t="shared" si="23"/>
        <v>0</v>
      </c>
      <c r="P78" s="9">
        <f t="shared" si="23"/>
        <v>0</v>
      </c>
      <c r="Q78" s="9">
        <f t="shared" si="23"/>
        <v>0</v>
      </c>
    </row>
    <row r="79" spans="1:18" ht="15.75" customHeight="1" x14ac:dyDescent="0.3">
      <c r="A79" s="119" t="s">
        <v>126</v>
      </c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</row>
    <row r="80" spans="1:18" ht="15.75" customHeight="1" x14ac:dyDescent="0.3">
      <c r="A80" s="96" t="s">
        <v>43</v>
      </c>
      <c r="B80" s="99" t="s">
        <v>68</v>
      </c>
      <c r="C80" s="99" t="s">
        <v>33</v>
      </c>
      <c r="D80" s="47" t="s">
        <v>1</v>
      </c>
      <c r="E80" s="9">
        <f t="shared" ref="E80:E94" si="24">SUM(F80:Q80)</f>
        <v>1627600</v>
      </c>
      <c r="F80" s="9">
        <f t="shared" ref="F80:Q80" si="25">SUM(F82:F84)</f>
        <v>272200</v>
      </c>
      <c r="G80" s="9">
        <f t="shared" si="25"/>
        <v>451800</v>
      </c>
      <c r="H80" s="9">
        <f t="shared" si="25"/>
        <v>451800</v>
      </c>
      <c r="I80" s="9">
        <f t="shared" si="25"/>
        <v>451800</v>
      </c>
      <c r="J80" s="9">
        <f t="shared" si="25"/>
        <v>0</v>
      </c>
      <c r="K80" s="9">
        <f t="shared" si="25"/>
        <v>0</v>
      </c>
      <c r="L80" s="9">
        <f t="shared" si="25"/>
        <v>0</v>
      </c>
      <c r="M80" s="9">
        <f t="shared" si="25"/>
        <v>0</v>
      </c>
      <c r="N80" s="9">
        <f t="shared" si="25"/>
        <v>0</v>
      </c>
      <c r="O80" s="9">
        <f t="shared" si="25"/>
        <v>0</v>
      </c>
      <c r="P80" s="9">
        <f t="shared" si="25"/>
        <v>0</v>
      </c>
      <c r="Q80" s="9">
        <f t="shared" si="25"/>
        <v>0</v>
      </c>
    </row>
    <row r="81" spans="1:17" x14ac:dyDescent="0.3">
      <c r="A81" s="97"/>
      <c r="B81" s="100"/>
      <c r="C81" s="100"/>
      <c r="D81" s="47" t="s">
        <v>15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</row>
    <row r="82" spans="1:17" ht="20.399999999999999" x14ac:dyDescent="0.3">
      <c r="A82" s="97"/>
      <c r="B82" s="100"/>
      <c r="C82" s="100"/>
      <c r="D82" s="47" t="s">
        <v>16</v>
      </c>
      <c r="E82" s="9">
        <f t="shared" si="24"/>
        <v>1627600</v>
      </c>
      <c r="F82" s="9">
        <v>272200</v>
      </c>
      <c r="G82" s="9">
        <v>451800</v>
      </c>
      <c r="H82" s="9">
        <v>451800</v>
      </c>
      <c r="I82" s="9">
        <v>451800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</row>
    <row r="83" spans="1:17" x14ac:dyDescent="0.3">
      <c r="A83" s="97"/>
      <c r="B83" s="100"/>
      <c r="C83" s="100"/>
      <c r="D83" s="47" t="s">
        <v>17</v>
      </c>
      <c r="E83" s="9">
        <f t="shared" si="24"/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</row>
    <row r="84" spans="1:17" ht="20.399999999999999" x14ac:dyDescent="0.3">
      <c r="A84" s="98"/>
      <c r="B84" s="101"/>
      <c r="C84" s="101"/>
      <c r="D84" s="47" t="s">
        <v>18</v>
      </c>
      <c r="E84" s="9">
        <f t="shared" si="24"/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</row>
    <row r="85" spans="1:17" x14ac:dyDescent="0.3">
      <c r="A85" s="102" t="s">
        <v>69</v>
      </c>
      <c r="B85" s="103"/>
      <c r="C85" s="108"/>
      <c r="D85" s="47" t="s">
        <v>1</v>
      </c>
      <c r="E85" s="9">
        <f t="shared" si="24"/>
        <v>1627600</v>
      </c>
      <c r="F85" s="9">
        <f t="shared" ref="F85:Q85" si="26">F80</f>
        <v>272200</v>
      </c>
      <c r="G85" s="9">
        <f t="shared" si="26"/>
        <v>451800</v>
      </c>
      <c r="H85" s="9">
        <f t="shared" si="26"/>
        <v>451800</v>
      </c>
      <c r="I85" s="9">
        <f t="shared" si="26"/>
        <v>451800</v>
      </c>
      <c r="J85" s="9">
        <f t="shared" si="26"/>
        <v>0</v>
      </c>
      <c r="K85" s="9">
        <f t="shared" si="26"/>
        <v>0</v>
      </c>
      <c r="L85" s="9">
        <f t="shared" si="26"/>
        <v>0</v>
      </c>
      <c r="M85" s="9">
        <f t="shared" si="26"/>
        <v>0</v>
      </c>
      <c r="N85" s="9">
        <f t="shared" si="26"/>
        <v>0</v>
      </c>
      <c r="O85" s="9">
        <f t="shared" si="26"/>
        <v>0</v>
      </c>
      <c r="P85" s="9">
        <f t="shared" si="26"/>
        <v>0</v>
      </c>
      <c r="Q85" s="9">
        <f t="shared" si="26"/>
        <v>0</v>
      </c>
    </row>
    <row r="86" spans="1:17" x14ac:dyDescent="0.3">
      <c r="A86" s="104"/>
      <c r="B86" s="105"/>
      <c r="C86" s="108"/>
      <c r="D86" s="47" t="s">
        <v>15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</row>
    <row r="87" spans="1:17" ht="20.399999999999999" x14ac:dyDescent="0.3">
      <c r="A87" s="104"/>
      <c r="B87" s="105"/>
      <c r="C87" s="108"/>
      <c r="D87" s="47" t="s">
        <v>16</v>
      </c>
      <c r="E87" s="9">
        <f t="shared" si="24"/>
        <v>1627600</v>
      </c>
      <c r="F87" s="9">
        <f t="shared" ref="F87:Q89" si="27">F82</f>
        <v>272200</v>
      </c>
      <c r="G87" s="9">
        <f t="shared" si="27"/>
        <v>451800</v>
      </c>
      <c r="H87" s="9">
        <f t="shared" si="27"/>
        <v>451800</v>
      </c>
      <c r="I87" s="9">
        <f t="shared" si="27"/>
        <v>451800</v>
      </c>
      <c r="J87" s="9">
        <f t="shared" si="27"/>
        <v>0</v>
      </c>
      <c r="K87" s="9">
        <f t="shared" si="27"/>
        <v>0</v>
      </c>
      <c r="L87" s="9">
        <f t="shared" si="27"/>
        <v>0</v>
      </c>
      <c r="M87" s="9">
        <f t="shared" si="27"/>
        <v>0</v>
      </c>
      <c r="N87" s="9">
        <f t="shared" si="27"/>
        <v>0</v>
      </c>
      <c r="O87" s="9">
        <f t="shared" si="27"/>
        <v>0</v>
      </c>
      <c r="P87" s="9">
        <f t="shared" si="27"/>
        <v>0</v>
      </c>
      <c r="Q87" s="9">
        <f t="shared" si="27"/>
        <v>0</v>
      </c>
    </row>
    <row r="88" spans="1:17" x14ac:dyDescent="0.3">
      <c r="A88" s="104"/>
      <c r="B88" s="105"/>
      <c r="C88" s="108"/>
      <c r="D88" s="47" t="s">
        <v>17</v>
      </c>
      <c r="E88" s="9">
        <f t="shared" si="24"/>
        <v>0</v>
      </c>
      <c r="F88" s="9">
        <f t="shared" si="27"/>
        <v>0</v>
      </c>
      <c r="G88" s="9">
        <f t="shared" si="27"/>
        <v>0</v>
      </c>
      <c r="H88" s="9">
        <f t="shared" si="27"/>
        <v>0</v>
      </c>
      <c r="I88" s="9">
        <f t="shared" si="27"/>
        <v>0</v>
      </c>
      <c r="J88" s="9">
        <f t="shared" si="27"/>
        <v>0</v>
      </c>
      <c r="K88" s="9">
        <f t="shared" si="27"/>
        <v>0</v>
      </c>
      <c r="L88" s="9">
        <f t="shared" si="27"/>
        <v>0</v>
      </c>
      <c r="M88" s="9">
        <f t="shared" si="27"/>
        <v>0</v>
      </c>
      <c r="N88" s="9">
        <f t="shared" si="27"/>
        <v>0</v>
      </c>
      <c r="O88" s="9">
        <f t="shared" si="27"/>
        <v>0</v>
      </c>
      <c r="P88" s="9">
        <f t="shared" si="27"/>
        <v>0</v>
      </c>
      <c r="Q88" s="9">
        <f t="shared" si="27"/>
        <v>0</v>
      </c>
    </row>
    <row r="89" spans="1:17" ht="20.399999999999999" x14ac:dyDescent="0.3">
      <c r="A89" s="106"/>
      <c r="B89" s="107"/>
      <c r="C89" s="108"/>
      <c r="D89" s="47" t="s">
        <v>18</v>
      </c>
      <c r="E89" s="9">
        <f t="shared" si="24"/>
        <v>0</v>
      </c>
      <c r="F89" s="9">
        <f t="shared" si="27"/>
        <v>0</v>
      </c>
      <c r="G89" s="9">
        <f t="shared" si="27"/>
        <v>0</v>
      </c>
      <c r="H89" s="9">
        <f t="shared" si="27"/>
        <v>0</v>
      </c>
      <c r="I89" s="9">
        <f t="shared" si="27"/>
        <v>0</v>
      </c>
      <c r="J89" s="9">
        <f t="shared" si="27"/>
        <v>0</v>
      </c>
      <c r="K89" s="9">
        <f t="shared" si="27"/>
        <v>0</v>
      </c>
      <c r="L89" s="9">
        <f t="shared" si="27"/>
        <v>0</v>
      </c>
      <c r="M89" s="9">
        <f t="shared" si="27"/>
        <v>0</v>
      </c>
      <c r="N89" s="9">
        <f t="shared" si="27"/>
        <v>0</v>
      </c>
      <c r="O89" s="9">
        <f t="shared" si="27"/>
        <v>0</v>
      </c>
      <c r="P89" s="9">
        <f t="shared" si="27"/>
        <v>0</v>
      </c>
      <c r="Q89" s="9">
        <f t="shared" si="27"/>
        <v>0</v>
      </c>
    </row>
    <row r="90" spans="1:17" x14ac:dyDescent="0.3">
      <c r="A90" s="109" t="s">
        <v>70</v>
      </c>
      <c r="B90" s="109"/>
      <c r="C90" s="110"/>
      <c r="D90" s="47" t="s">
        <v>29</v>
      </c>
      <c r="E90" s="76">
        <f>E92+E93+E94</f>
        <v>41147697.947459996</v>
      </c>
      <c r="F90" s="76">
        <f t="shared" ref="F90:Q90" si="28">F17+F53+F74+F85</f>
        <v>2565051.4300000002</v>
      </c>
      <c r="G90" s="77">
        <f t="shared" si="28"/>
        <v>3279346.5182600003</v>
      </c>
      <c r="H90" s="76">
        <f t="shared" si="28"/>
        <v>2670700</v>
      </c>
      <c r="I90" s="76">
        <f t="shared" si="28"/>
        <v>2632599.9992000004</v>
      </c>
      <c r="J90" s="76">
        <f t="shared" si="28"/>
        <v>0</v>
      </c>
      <c r="K90" s="76">
        <f t="shared" si="28"/>
        <v>0</v>
      </c>
      <c r="L90" s="76">
        <f t="shared" si="28"/>
        <v>0</v>
      </c>
      <c r="M90" s="76">
        <f t="shared" si="28"/>
        <v>0</v>
      </c>
      <c r="N90" s="76">
        <f t="shared" si="28"/>
        <v>0</v>
      </c>
      <c r="O90" s="76">
        <f t="shared" si="28"/>
        <v>30000000</v>
      </c>
      <c r="P90" s="76">
        <f t="shared" si="28"/>
        <v>0</v>
      </c>
      <c r="Q90" s="76">
        <f t="shared" si="28"/>
        <v>0</v>
      </c>
    </row>
    <row r="91" spans="1:17" x14ac:dyDescent="0.3">
      <c r="A91" s="109"/>
      <c r="B91" s="109"/>
      <c r="C91" s="110"/>
      <c r="D91" s="47" t="s">
        <v>15</v>
      </c>
      <c r="E91" s="76">
        <v>0</v>
      </c>
      <c r="F91" s="76">
        <v>0</v>
      </c>
      <c r="G91" s="76">
        <v>0</v>
      </c>
      <c r="H91" s="76">
        <v>0</v>
      </c>
      <c r="I91" s="76">
        <v>0</v>
      </c>
      <c r="J91" s="76">
        <v>0</v>
      </c>
      <c r="K91" s="76">
        <v>0</v>
      </c>
      <c r="L91" s="76">
        <v>0</v>
      </c>
      <c r="M91" s="76">
        <v>0</v>
      </c>
      <c r="N91" s="76">
        <v>0</v>
      </c>
      <c r="O91" s="76">
        <v>0</v>
      </c>
      <c r="P91" s="76">
        <v>0</v>
      </c>
      <c r="Q91" s="76">
        <v>0</v>
      </c>
    </row>
    <row r="92" spans="1:17" ht="20.399999999999999" x14ac:dyDescent="0.3">
      <c r="A92" s="109"/>
      <c r="B92" s="109"/>
      <c r="C92" s="110"/>
      <c r="D92" s="47" t="s">
        <v>16</v>
      </c>
      <c r="E92" s="76">
        <f t="shared" si="24"/>
        <v>1922600</v>
      </c>
      <c r="F92" s="76">
        <f t="shared" ref="F92:Q94" si="29">F19+F55+F76+F87</f>
        <v>344000</v>
      </c>
      <c r="G92" s="76">
        <f t="shared" si="29"/>
        <v>526200</v>
      </c>
      <c r="H92" s="76">
        <f t="shared" si="29"/>
        <v>526200</v>
      </c>
      <c r="I92" s="76">
        <f t="shared" si="29"/>
        <v>526200</v>
      </c>
      <c r="J92" s="76">
        <f t="shared" si="29"/>
        <v>0</v>
      </c>
      <c r="K92" s="76">
        <f t="shared" si="29"/>
        <v>0</v>
      </c>
      <c r="L92" s="76">
        <f t="shared" si="29"/>
        <v>0</v>
      </c>
      <c r="M92" s="76">
        <f t="shared" si="29"/>
        <v>0</v>
      </c>
      <c r="N92" s="76">
        <f t="shared" si="29"/>
        <v>0</v>
      </c>
      <c r="O92" s="76">
        <f t="shared" si="29"/>
        <v>0</v>
      </c>
      <c r="P92" s="76">
        <f t="shared" si="29"/>
        <v>0</v>
      </c>
      <c r="Q92" s="76">
        <f t="shared" si="29"/>
        <v>0</v>
      </c>
    </row>
    <row r="93" spans="1:17" x14ac:dyDescent="0.3">
      <c r="A93" s="109"/>
      <c r="B93" s="109"/>
      <c r="C93" s="110"/>
      <c r="D93" s="47" t="s">
        <v>17</v>
      </c>
      <c r="E93" s="76">
        <f t="shared" si="24"/>
        <v>9225097.9474599995</v>
      </c>
      <c r="F93" s="76">
        <f t="shared" si="29"/>
        <v>2221051.4300000002</v>
      </c>
      <c r="G93" s="77">
        <f t="shared" si="29"/>
        <v>2753146.5182600003</v>
      </c>
      <c r="H93" s="76">
        <f t="shared" si="29"/>
        <v>2144500</v>
      </c>
      <c r="I93" s="76">
        <f t="shared" si="29"/>
        <v>2106399.9992000004</v>
      </c>
      <c r="J93" s="76">
        <f t="shared" si="29"/>
        <v>0</v>
      </c>
      <c r="K93" s="76">
        <f t="shared" si="29"/>
        <v>0</v>
      </c>
      <c r="L93" s="76">
        <f t="shared" si="29"/>
        <v>0</v>
      </c>
      <c r="M93" s="76">
        <f t="shared" si="29"/>
        <v>0</v>
      </c>
      <c r="N93" s="76">
        <f t="shared" si="29"/>
        <v>0</v>
      </c>
      <c r="O93" s="76">
        <f t="shared" si="29"/>
        <v>0</v>
      </c>
      <c r="P93" s="76">
        <f t="shared" si="29"/>
        <v>0</v>
      </c>
      <c r="Q93" s="76">
        <f t="shared" si="29"/>
        <v>0</v>
      </c>
    </row>
    <row r="94" spans="1:17" ht="20.399999999999999" x14ac:dyDescent="0.3">
      <c r="A94" s="109"/>
      <c r="B94" s="109"/>
      <c r="C94" s="110"/>
      <c r="D94" s="47" t="s">
        <v>18</v>
      </c>
      <c r="E94" s="76">
        <f t="shared" si="24"/>
        <v>30000000</v>
      </c>
      <c r="F94" s="76">
        <f t="shared" si="29"/>
        <v>0</v>
      </c>
      <c r="G94" s="76">
        <f t="shared" si="29"/>
        <v>0</v>
      </c>
      <c r="H94" s="76">
        <f t="shared" si="29"/>
        <v>0</v>
      </c>
      <c r="I94" s="76">
        <f t="shared" si="29"/>
        <v>0</v>
      </c>
      <c r="J94" s="76">
        <f t="shared" si="29"/>
        <v>0</v>
      </c>
      <c r="K94" s="76">
        <f t="shared" si="29"/>
        <v>0</v>
      </c>
      <c r="L94" s="76">
        <f t="shared" si="29"/>
        <v>0</v>
      </c>
      <c r="M94" s="76">
        <f t="shared" si="29"/>
        <v>0</v>
      </c>
      <c r="N94" s="76">
        <f t="shared" si="29"/>
        <v>0</v>
      </c>
      <c r="O94" s="76">
        <f t="shared" si="29"/>
        <v>30000000</v>
      </c>
      <c r="P94" s="76">
        <f t="shared" si="29"/>
        <v>0</v>
      </c>
      <c r="Q94" s="76">
        <f t="shared" si="29"/>
        <v>0</v>
      </c>
    </row>
    <row r="95" spans="1:17" x14ac:dyDescent="0.3">
      <c r="A95" s="111" t="s">
        <v>71</v>
      </c>
      <c r="B95" s="112"/>
      <c r="C95" s="95"/>
      <c r="D95" s="47" t="s">
        <v>1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</row>
    <row r="96" spans="1:17" x14ac:dyDescent="0.3">
      <c r="A96" s="113"/>
      <c r="B96" s="114"/>
      <c r="C96" s="95"/>
      <c r="D96" s="47" t="s">
        <v>15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</row>
    <row r="97" spans="1:17" ht="20.399999999999999" x14ac:dyDescent="0.3">
      <c r="A97" s="113"/>
      <c r="B97" s="114"/>
      <c r="C97" s="95"/>
      <c r="D97" s="47" t="s">
        <v>16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</row>
    <row r="98" spans="1:17" x14ac:dyDescent="0.3">
      <c r="A98" s="113"/>
      <c r="B98" s="114"/>
      <c r="C98" s="95"/>
      <c r="D98" s="47" t="s">
        <v>17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</row>
    <row r="99" spans="1:17" ht="20.399999999999999" x14ac:dyDescent="0.3">
      <c r="A99" s="115"/>
      <c r="B99" s="116"/>
      <c r="C99" s="95"/>
      <c r="D99" s="47" t="s">
        <v>18</v>
      </c>
      <c r="E99" s="9">
        <f>E94</f>
        <v>30000000</v>
      </c>
      <c r="F99" s="9">
        <v>0</v>
      </c>
      <c r="G99" s="9"/>
      <c r="H99" s="9"/>
      <c r="I99" s="9"/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f>P94</f>
        <v>0</v>
      </c>
      <c r="Q99" s="9">
        <v>0</v>
      </c>
    </row>
    <row r="100" spans="1:17" x14ac:dyDescent="0.3">
      <c r="A100" s="111" t="s">
        <v>87</v>
      </c>
      <c r="B100" s="112"/>
      <c r="C100" s="95"/>
      <c r="D100" s="50" t="s">
        <v>1</v>
      </c>
      <c r="E100" s="25">
        <f>E90</f>
        <v>41147697.947459996</v>
      </c>
      <c r="F100" s="25">
        <f t="shared" ref="F100:Q104" si="30">F90</f>
        <v>2565051.4300000002</v>
      </c>
      <c r="G100" s="25">
        <f t="shared" si="30"/>
        <v>3279346.5182600003</v>
      </c>
      <c r="H100" s="25">
        <f t="shared" si="30"/>
        <v>2670700</v>
      </c>
      <c r="I100" s="25">
        <f t="shared" si="30"/>
        <v>2632599.9992000004</v>
      </c>
      <c r="J100" s="25">
        <f t="shared" si="30"/>
        <v>0</v>
      </c>
      <c r="K100" s="25">
        <f t="shared" si="30"/>
        <v>0</v>
      </c>
      <c r="L100" s="25">
        <f t="shared" si="30"/>
        <v>0</v>
      </c>
      <c r="M100" s="25">
        <f t="shared" si="30"/>
        <v>0</v>
      </c>
      <c r="N100" s="25">
        <f t="shared" si="30"/>
        <v>0</v>
      </c>
      <c r="O100" s="25">
        <f t="shared" si="30"/>
        <v>30000000</v>
      </c>
      <c r="P100" s="25">
        <f t="shared" si="30"/>
        <v>0</v>
      </c>
      <c r="Q100" s="25">
        <f t="shared" si="30"/>
        <v>0</v>
      </c>
    </row>
    <row r="101" spans="1:17" x14ac:dyDescent="0.3">
      <c r="A101" s="113"/>
      <c r="B101" s="114"/>
      <c r="C101" s="95"/>
      <c r="D101" s="47" t="s">
        <v>15</v>
      </c>
      <c r="E101" s="25">
        <f>E91</f>
        <v>0</v>
      </c>
      <c r="F101" s="25">
        <f t="shared" si="30"/>
        <v>0</v>
      </c>
      <c r="G101" s="25">
        <f t="shared" si="30"/>
        <v>0</v>
      </c>
      <c r="H101" s="25">
        <f t="shared" si="30"/>
        <v>0</v>
      </c>
      <c r="I101" s="25">
        <f t="shared" si="30"/>
        <v>0</v>
      </c>
      <c r="J101" s="25">
        <f t="shared" si="30"/>
        <v>0</v>
      </c>
      <c r="K101" s="25">
        <f t="shared" si="30"/>
        <v>0</v>
      </c>
      <c r="L101" s="25">
        <f t="shared" si="30"/>
        <v>0</v>
      </c>
      <c r="M101" s="25">
        <f t="shared" si="30"/>
        <v>0</v>
      </c>
      <c r="N101" s="25">
        <f t="shared" si="30"/>
        <v>0</v>
      </c>
      <c r="O101" s="25">
        <f t="shared" si="30"/>
        <v>0</v>
      </c>
      <c r="P101" s="25">
        <f t="shared" si="30"/>
        <v>0</v>
      </c>
      <c r="Q101" s="25">
        <f t="shared" si="30"/>
        <v>0</v>
      </c>
    </row>
    <row r="102" spans="1:17" ht="20.399999999999999" x14ac:dyDescent="0.3">
      <c r="A102" s="113"/>
      <c r="B102" s="114"/>
      <c r="C102" s="95"/>
      <c r="D102" s="47" t="s">
        <v>16</v>
      </c>
      <c r="E102" s="25">
        <f>E92</f>
        <v>1922600</v>
      </c>
      <c r="F102" s="25">
        <f t="shared" si="30"/>
        <v>344000</v>
      </c>
      <c r="G102" s="25">
        <f t="shared" si="30"/>
        <v>526200</v>
      </c>
      <c r="H102" s="25">
        <f t="shared" si="30"/>
        <v>526200</v>
      </c>
      <c r="I102" s="25">
        <f t="shared" si="30"/>
        <v>526200</v>
      </c>
      <c r="J102" s="25">
        <f t="shared" si="30"/>
        <v>0</v>
      </c>
      <c r="K102" s="25">
        <f t="shared" si="30"/>
        <v>0</v>
      </c>
      <c r="L102" s="25">
        <f t="shared" si="30"/>
        <v>0</v>
      </c>
      <c r="M102" s="25">
        <f t="shared" si="30"/>
        <v>0</v>
      </c>
      <c r="N102" s="25">
        <f t="shared" si="30"/>
        <v>0</v>
      </c>
      <c r="O102" s="25">
        <f t="shared" si="30"/>
        <v>0</v>
      </c>
      <c r="P102" s="25">
        <f t="shared" si="30"/>
        <v>0</v>
      </c>
      <c r="Q102" s="25">
        <f t="shared" si="30"/>
        <v>0</v>
      </c>
    </row>
    <row r="103" spans="1:17" x14ac:dyDescent="0.3">
      <c r="A103" s="113"/>
      <c r="B103" s="114"/>
      <c r="C103" s="95"/>
      <c r="D103" s="47" t="s">
        <v>17</v>
      </c>
      <c r="E103" s="25">
        <f>E93</f>
        <v>9225097.9474599995</v>
      </c>
      <c r="F103" s="25">
        <f t="shared" si="30"/>
        <v>2221051.4300000002</v>
      </c>
      <c r="G103" s="25">
        <f t="shared" si="30"/>
        <v>2753146.5182600003</v>
      </c>
      <c r="H103" s="25">
        <f t="shared" si="30"/>
        <v>2144500</v>
      </c>
      <c r="I103" s="25">
        <f t="shared" si="30"/>
        <v>2106399.9992000004</v>
      </c>
      <c r="J103" s="25">
        <f t="shared" si="30"/>
        <v>0</v>
      </c>
      <c r="K103" s="25">
        <f t="shared" si="30"/>
        <v>0</v>
      </c>
      <c r="L103" s="25">
        <f t="shared" si="30"/>
        <v>0</v>
      </c>
      <c r="M103" s="25">
        <f t="shared" si="30"/>
        <v>0</v>
      </c>
      <c r="N103" s="25">
        <f t="shared" si="30"/>
        <v>0</v>
      </c>
      <c r="O103" s="25">
        <f t="shared" si="30"/>
        <v>0</v>
      </c>
      <c r="P103" s="25">
        <f t="shared" si="30"/>
        <v>0</v>
      </c>
      <c r="Q103" s="25">
        <f t="shared" si="30"/>
        <v>0</v>
      </c>
    </row>
    <row r="104" spans="1:17" ht="20.399999999999999" x14ac:dyDescent="0.3">
      <c r="A104" s="115"/>
      <c r="B104" s="116"/>
      <c r="C104" s="95"/>
      <c r="D104" s="47" t="s">
        <v>18</v>
      </c>
      <c r="E104" s="25">
        <f>E94</f>
        <v>30000000</v>
      </c>
      <c r="F104" s="25">
        <f t="shared" si="30"/>
        <v>0</v>
      </c>
      <c r="G104" s="25">
        <f t="shared" si="30"/>
        <v>0</v>
      </c>
      <c r="H104" s="25">
        <f t="shared" si="30"/>
        <v>0</v>
      </c>
      <c r="I104" s="25">
        <f t="shared" si="30"/>
        <v>0</v>
      </c>
      <c r="J104" s="25">
        <f t="shared" si="30"/>
        <v>0</v>
      </c>
      <c r="K104" s="25">
        <f t="shared" si="30"/>
        <v>0</v>
      </c>
      <c r="L104" s="25">
        <f t="shared" si="30"/>
        <v>0</v>
      </c>
      <c r="M104" s="25">
        <f t="shared" si="30"/>
        <v>0</v>
      </c>
      <c r="N104" s="25">
        <f t="shared" si="30"/>
        <v>0</v>
      </c>
      <c r="O104" s="25">
        <f t="shared" si="30"/>
        <v>30000000</v>
      </c>
      <c r="P104" s="25">
        <f t="shared" si="30"/>
        <v>0</v>
      </c>
      <c r="Q104" s="25">
        <f t="shared" si="30"/>
        <v>0</v>
      </c>
    </row>
    <row r="105" spans="1:17" x14ac:dyDescent="0.3">
      <c r="A105" s="117" t="s">
        <v>19</v>
      </c>
      <c r="B105" s="118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</row>
    <row r="106" spans="1:17" x14ac:dyDescent="0.3">
      <c r="A106" s="91" t="s">
        <v>142</v>
      </c>
      <c r="B106" s="91"/>
      <c r="C106" s="95"/>
      <c r="D106" s="47" t="s">
        <v>1</v>
      </c>
      <c r="E106" s="9">
        <f>E12+E23+E33+E38+E43+E48+E65+E66+E80</f>
        <v>33606506.245719999</v>
      </c>
      <c r="F106" s="9">
        <f>F12+F23+F33+F38+F43+F48+F65+F66+F80</f>
        <v>972523.15</v>
      </c>
      <c r="G106" s="72">
        <f>G107+G108+G109+G110</f>
        <v>1324776.51826</v>
      </c>
      <c r="H106" s="9">
        <f t="shared" ref="H106:Q106" si="31">H12+H23+H33+H38+H43+H48+H65+H66+H80</f>
        <v>877856.25826000003</v>
      </c>
      <c r="I106" s="9">
        <f t="shared" si="31"/>
        <v>878270.57920000004</v>
      </c>
      <c r="J106" s="9">
        <f t="shared" si="31"/>
        <v>0</v>
      </c>
      <c r="K106" s="9">
        <f t="shared" si="31"/>
        <v>0</v>
      </c>
      <c r="L106" s="9">
        <f t="shared" si="31"/>
        <v>0</v>
      </c>
      <c r="M106" s="9">
        <f t="shared" si="31"/>
        <v>0</v>
      </c>
      <c r="N106" s="9">
        <f t="shared" si="31"/>
        <v>0</v>
      </c>
      <c r="O106" s="9">
        <f t="shared" si="31"/>
        <v>30000000</v>
      </c>
      <c r="P106" s="9">
        <f t="shared" si="31"/>
        <v>0</v>
      </c>
      <c r="Q106" s="9">
        <f t="shared" si="31"/>
        <v>0</v>
      </c>
    </row>
    <row r="107" spans="1:17" x14ac:dyDescent="0.3">
      <c r="A107" s="91"/>
      <c r="B107" s="91"/>
      <c r="C107" s="95"/>
      <c r="D107" s="47" t="s">
        <v>15</v>
      </c>
      <c r="E107" s="9">
        <f t="shared" ref="E107:Q107" si="32">E13+E24+E29+E39+E44+E49+E60+E70+E81</f>
        <v>0</v>
      </c>
      <c r="F107" s="9">
        <f t="shared" si="32"/>
        <v>0</v>
      </c>
      <c r="G107" s="9">
        <f t="shared" si="32"/>
        <v>0</v>
      </c>
      <c r="H107" s="9">
        <f t="shared" si="32"/>
        <v>0</v>
      </c>
      <c r="I107" s="9">
        <f t="shared" si="32"/>
        <v>0</v>
      </c>
      <c r="J107" s="9">
        <f t="shared" si="32"/>
        <v>0</v>
      </c>
      <c r="K107" s="9">
        <f t="shared" si="32"/>
        <v>0</v>
      </c>
      <c r="L107" s="9">
        <f t="shared" si="32"/>
        <v>0</v>
      </c>
      <c r="M107" s="9">
        <f t="shared" si="32"/>
        <v>0</v>
      </c>
      <c r="N107" s="9">
        <f t="shared" si="32"/>
        <v>0</v>
      </c>
      <c r="O107" s="9">
        <f t="shared" si="32"/>
        <v>0</v>
      </c>
      <c r="P107" s="9">
        <f t="shared" si="32"/>
        <v>0</v>
      </c>
      <c r="Q107" s="9">
        <f t="shared" si="32"/>
        <v>0</v>
      </c>
    </row>
    <row r="108" spans="1:17" ht="20.399999999999999" x14ac:dyDescent="0.3">
      <c r="A108" s="91"/>
      <c r="B108" s="91"/>
      <c r="C108" s="95"/>
      <c r="D108" s="47" t="s">
        <v>16</v>
      </c>
      <c r="E108" s="9">
        <f t="shared" ref="E108:Q108" si="33">E19+E55+E76+E87</f>
        <v>1922600</v>
      </c>
      <c r="F108" s="9">
        <f t="shared" si="33"/>
        <v>344000</v>
      </c>
      <c r="G108" s="72">
        <f t="shared" si="33"/>
        <v>526200</v>
      </c>
      <c r="H108" s="9">
        <f t="shared" si="33"/>
        <v>526200</v>
      </c>
      <c r="I108" s="9">
        <f t="shared" si="33"/>
        <v>526200</v>
      </c>
      <c r="J108" s="9">
        <f t="shared" si="33"/>
        <v>0</v>
      </c>
      <c r="K108" s="9">
        <f t="shared" si="33"/>
        <v>0</v>
      </c>
      <c r="L108" s="9">
        <f t="shared" si="33"/>
        <v>0</v>
      </c>
      <c r="M108" s="9">
        <f t="shared" si="33"/>
        <v>0</v>
      </c>
      <c r="N108" s="9">
        <f t="shared" si="33"/>
        <v>0</v>
      </c>
      <c r="O108" s="9">
        <f t="shared" si="33"/>
        <v>0</v>
      </c>
      <c r="P108" s="9">
        <f t="shared" si="33"/>
        <v>0</v>
      </c>
      <c r="Q108" s="9">
        <f t="shared" si="33"/>
        <v>0</v>
      </c>
    </row>
    <row r="109" spans="1:17" x14ac:dyDescent="0.3">
      <c r="A109" s="91"/>
      <c r="B109" s="91"/>
      <c r="C109" s="95"/>
      <c r="D109" s="47" t="s">
        <v>17</v>
      </c>
      <c r="E109" s="9">
        <f>E15+E26+E31+E36+E41+E46+E51+E65+E66</f>
        <v>1683906.24572</v>
      </c>
      <c r="F109" s="9">
        <f>F15+F26+F31+F36+F41+F46+F51+F65+F66</f>
        <v>628523.15</v>
      </c>
      <c r="G109" s="72">
        <f>G15+G26+G31+G36+G41+G46+G51+G65+G66+G68</f>
        <v>798576.51826000004</v>
      </c>
      <c r="H109" s="9">
        <f t="shared" ref="H109:Q109" si="34">H15+H26+H31+H36+H41+H46+H51+H65+H66</f>
        <v>351656.25825999997</v>
      </c>
      <c r="I109" s="9">
        <f t="shared" si="34"/>
        <v>352070.57919999998</v>
      </c>
      <c r="J109" s="9">
        <f t="shared" si="34"/>
        <v>0</v>
      </c>
      <c r="K109" s="9">
        <f t="shared" si="34"/>
        <v>0</v>
      </c>
      <c r="L109" s="9">
        <f t="shared" si="34"/>
        <v>0</v>
      </c>
      <c r="M109" s="9">
        <f t="shared" si="34"/>
        <v>0</v>
      </c>
      <c r="N109" s="9">
        <f t="shared" si="34"/>
        <v>0</v>
      </c>
      <c r="O109" s="9">
        <f t="shared" si="34"/>
        <v>0</v>
      </c>
      <c r="P109" s="9">
        <f t="shared" si="34"/>
        <v>0</v>
      </c>
      <c r="Q109" s="9">
        <f t="shared" si="34"/>
        <v>0</v>
      </c>
    </row>
    <row r="110" spans="1:17" ht="20.399999999999999" x14ac:dyDescent="0.3">
      <c r="A110" s="91"/>
      <c r="B110" s="91"/>
      <c r="C110" s="95"/>
      <c r="D110" s="47" t="s">
        <v>18</v>
      </c>
      <c r="E110" s="9">
        <f t="shared" ref="E110:Q110" si="35">E21+E57+E78+E89</f>
        <v>30000000</v>
      </c>
      <c r="F110" s="9">
        <f t="shared" si="35"/>
        <v>0</v>
      </c>
      <c r="G110" s="9">
        <f t="shared" si="35"/>
        <v>0</v>
      </c>
      <c r="H110" s="9">
        <f t="shared" si="35"/>
        <v>0</v>
      </c>
      <c r="I110" s="9">
        <f t="shared" si="35"/>
        <v>0</v>
      </c>
      <c r="J110" s="9">
        <f t="shared" si="35"/>
        <v>0</v>
      </c>
      <c r="K110" s="9">
        <f t="shared" si="35"/>
        <v>0</v>
      </c>
      <c r="L110" s="9">
        <f t="shared" si="35"/>
        <v>0</v>
      </c>
      <c r="M110" s="9">
        <f t="shared" si="35"/>
        <v>0</v>
      </c>
      <c r="N110" s="9">
        <f t="shared" si="35"/>
        <v>0</v>
      </c>
      <c r="O110" s="9">
        <f t="shared" si="35"/>
        <v>30000000</v>
      </c>
      <c r="P110" s="9">
        <f t="shared" si="35"/>
        <v>0</v>
      </c>
      <c r="Q110" s="9">
        <f t="shared" si="35"/>
        <v>0</v>
      </c>
    </row>
    <row r="111" spans="1:17" x14ac:dyDescent="0.3">
      <c r="A111" s="91" t="s">
        <v>143</v>
      </c>
      <c r="B111" s="91"/>
      <c r="C111" s="92"/>
      <c r="D111" s="47" t="s">
        <v>1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</row>
    <row r="112" spans="1:17" x14ac:dyDescent="0.3">
      <c r="A112" s="91"/>
      <c r="B112" s="91"/>
      <c r="C112" s="93"/>
      <c r="D112" s="47" t="s">
        <v>15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</row>
    <row r="113" spans="1:17" ht="20.399999999999999" x14ac:dyDescent="0.3">
      <c r="A113" s="91"/>
      <c r="B113" s="91"/>
      <c r="C113" s="93"/>
      <c r="D113" s="47" t="s">
        <v>16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</row>
    <row r="114" spans="1:17" x14ac:dyDescent="0.3">
      <c r="A114" s="91"/>
      <c r="B114" s="91"/>
      <c r="C114" s="93"/>
      <c r="D114" s="47" t="s">
        <v>17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</row>
    <row r="115" spans="1:17" ht="20.399999999999999" x14ac:dyDescent="0.3">
      <c r="A115" s="91"/>
      <c r="B115" s="91"/>
      <c r="C115" s="94"/>
      <c r="D115" s="47" t="s">
        <v>18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</row>
    <row r="116" spans="1:17" x14ac:dyDescent="0.3">
      <c r="A116" s="91" t="s">
        <v>144</v>
      </c>
      <c r="B116" s="91"/>
      <c r="C116" s="95"/>
      <c r="D116" s="47" t="s">
        <v>1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</row>
    <row r="117" spans="1:17" x14ac:dyDescent="0.3">
      <c r="A117" s="91"/>
      <c r="B117" s="91"/>
      <c r="C117" s="95"/>
      <c r="D117" s="47" t="s">
        <v>15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</row>
    <row r="118" spans="1:17" ht="20.399999999999999" x14ac:dyDescent="0.3">
      <c r="A118" s="91"/>
      <c r="B118" s="91"/>
      <c r="C118" s="95"/>
      <c r="D118" s="47" t="s">
        <v>16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</row>
    <row r="119" spans="1:17" x14ac:dyDescent="0.3">
      <c r="A119" s="91"/>
      <c r="B119" s="91"/>
      <c r="C119" s="95"/>
      <c r="D119" s="47" t="s">
        <v>17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</row>
    <row r="120" spans="1:17" ht="20.399999999999999" x14ac:dyDescent="0.3">
      <c r="A120" s="91"/>
      <c r="B120" s="91"/>
      <c r="C120" s="95"/>
      <c r="D120" s="47" t="s">
        <v>18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</row>
    <row r="121" spans="1:17" x14ac:dyDescent="0.3">
      <c r="A121" s="91" t="s">
        <v>147</v>
      </c>
      <c r="B121" s="91"/>
      <c r="C121" s="95"/>
      <c r="D121" s="47" t="s">
        <v>1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</row>
    <row r="122" spans="1:17" x14ac:dyDescent="0.3">
      <c r="A122" s="91"/>
      <c r="B122" s="91"/>
      <c r="C122" s="95"/>
      <c r="D122" s="47" t="s">
        <v>15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</row>
    <row r="123" spans="1:17" ht="20.399999999999999" x14ac:dyDescent="0.3">
      <c r="A123" s="91"/>
      <c r="B123" s="91"/>
      <c r="C123" s="95"/>
      <c r="D123" s="47" t="s">
        <v>16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</row>
    <row r="124" spans="1:17" x14ac:dyDescent="0.3">
      <c r="A124" s="91"/>
      <c r="B124" s="91"/>
      <c r="C124" s="95"/>
      <c r="D124" s="47" t="s">
        <v>17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</row>
    <row r="125" spans="1:17" ht="20.399999999999999" x14ac:dyDescent="0.3">
      <c r="A125" s="91"/>
      <c r="B125" s="91"/>
      <c r="C125" s="95"/>
      <c r="D125" s="47" t="s">
        <v>18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</row>
    <row r="126" spans="1:17" x14ac:dyDescent="0.3">
      <c r="A126" s="91" t="s">
        <v>145</v>
      </c>
      <c r="B126" s="91"/>
      <c r="C126" s="95"/>
      <c r="D126" s="47" t="s">
        <v>1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</row>
    <row r="127" spans="1:17" x14ac:dyDescent="0.3">
      <c r="A127" s="91"/>
      <c r="B127" s="91"/>
      <c r="C127" s="95"/>
      <c r="D127" s="47" t="s">
        <v>15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</row>
    <row r="128" spans="1:17" ht="20.399999999999999" x14ac:dyDescent="0.3">
      <c r="A128" s="91"/>
      <c r="B128" s="91"/>
      <c r="C128" s="95"/>
      <c r="D128" s="47" t="s">
        <v>16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</row>
    <row r="129" spans="1:17" x14ac:dyDescent="0.3">
      <c r="A129" s="91"/>
      <c r="B129" s="91"/>
      <c r="C129" s="95"/>
      <c r="D129" s="47" t="s">
        <v>17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</row>
    <row r="130" spans="1:17" ht="20.399999999999999" x14ac:dyDescent="0.3">
      <c r="A130" s="91"/>
      <c r="B130" s="91"/>
      <c r="C130" s="95"/>
      <c r="D130" s="47" t="s">
        <v>18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</row>
    <row r="131" spans="1:17" x14ac:dyDescent="0.3">
      <c r="A131" s="91" t="s">
        <v>105</v>
      </c>
      <c r="B131" s="91"/>
      <c r="C131" s="95"/>
      <c r="D131" s="47" t="s">
        <v>1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</row>
    <row r="132" spans="1:17" x14ac:dyDescent="0.3">
      <c r="A132" s="91"/>
      <c r="B132" s="91"/>
      <c r="C132" s="95"/>
      <c r="D132" s="47" t="s">
        <v>15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</row>
    <row r="133" spans="1:17" ht="20.399999999999999" x14ac:dyDescent="0.3">
      <c r="A133" s="91"/>
      <c r="B133" s="91"/>
      <c r="C133" s="95"/>
      <c r="D133" s="47" t="s">
        <v>16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</row>
    <row r="134" spans="1:17" x14ac:dyDescent="0.3">
      <c r="A134" s="91"/>
      <c r="B134" s="91"/>
      <c r="C134" s="95"/>
      <c r="D134" s="47" t="s">
        <v>17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</row>
    <row r="135" spans="1:17" ht="20.399999999999999" x14ac:dyDescent="0.3">
      <c r="A135" s="91"/>
      <c r="B135" s="91"/>
      <c r="C135" s="95"/>
      <c r="D135" s="47" t="s">
        <v>18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</row>
    <row r="136" spans="1:17" x14ac:dyDescent="0.3">
      <c r="A136" s="91" t="s">
        <v>106</v>
      </c>
      <c r="B136" s="91"/>
      <c r="C136" s="92"/>
      <c r="D136" s="47" t="s">
        <v>1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</row>
    <row r="137" spans="1:17" x14ac:dyDescent="0.3">
      <c r="A137" s="91"/>
      <c r="B137" s="91"/>
      <c r="C137" s="93"/>
      <c r="D137" s="47" t="s">
        <v>15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</row>
    <row r="138" spans="1:17" ht="20.399999999999999" x14ac:dyDescent="0.3">
      <c r="A138" s="91"/>
      <c r="B138" s="91"/>
      <c r="C138" s="93"/>
      <c r="D138" s="47" t="s">
        <v>16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</row>
    <row r="139" spans="1:17" x14ac:dyDescent="0.3">
      <c r="A139" s="91"/>
      <c r="B139" s="91"/>
      <c r="C139" s="93"/>
      <c r="D139" s="47" t="s">
        <v>17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</row>
    <row r="140" spans="1:17" ht="20.399999999999999" x14ac:dyDescent="0.3">
      <c r="A140" s="91"/>
      <c r="B140" s="91"/>
      <c r="C140" s="94"/>
      <c r="D140" s="47" t="s">
        <v>18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</row>
    <row r="141" spans="1:17" x14ac:dyDescent="0.3">
      <c r="A141" s="91" t="s">
        <v>146</v>
      </c>
      <c r="B141" s="91"/>
      <c r="C141" s="92"/>
      <c r="D141" s="47" t="s">
        <v>1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</row>
    <row r="142" spans="1:17" x14ac:dyDescent="0.3">
      <c r="A142" s="91"/>
      <c r="B142" s="91"/>
      <c r="C142" s="93"/>
      <c r="D142" s="47" t="s">
        <v>15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</row>
    <row r="143" spans="1:17" ht="20.399999999999999" x14ac:dyDescent="0.3">
      <c r="A143" s="91"/>
      <c r="B143" s="91"/>
      <c r="C143" s="93"/>
      <c r="D143" s="47" t="s">
        <v>16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</row>
    <row r="144" spans="1:17" x14ac:dyDescent="0.3">
      <c r="A144" s="91"/>
      <c r="B144" s="91"/>
      <c r="C144" s="93"/>
      <c r="D144" s="47" t="s">
        <v>17</v>
      </c>
      <c r="E144" s="9">
        <f t="shared" ref="E144:Q144" si="36">E64+E69</f>
        <v>7728670.6417399999</v>
      </c>
      <c r="F144" s="9">
        <f t="shared" si="36"/>
        <v>1592528.28</v>
      </c>
      <c r="G144" s="9">
        <f t="shared" si="36"/>
        <v>2588969.2000000002</v>
      </c>
      <c r="H144" s="9">
        <f t="shared" si="36"/>
        <v>1792843.74174</v>
      </c>
      <c r="I144" s="9">
        <f t="shared" si="36"/>
        <v>1754329.4200000002</v>
      </c>
      <c r="J144" s="9">
        <f t="shared" si="36"/>
        <v>0</v>
      </c>
      <c r="K144" s="9">
        <f t="shared" si="36"/>
        <v>0</v>
      </c>
      <c r="L144" s="9">
        <f t="shared" si="36"/>
        <v>0</v>
      </c>
      <c r="M144" s="9">
        <f t="shared" si="36"/>
        <v>0</v>
      </c>
      <c r="N144" s="9">
        <f t="shared" si="36"/>
        <v>0</v>
      </c>
      <c r="O144" s="9">
        <f t="shared" si="36"/>
        <v>0</v>
      </c>
      <c r="P144" s="9">
        <f t="shared" si="36"/>
        <v>0</v>
      </c>
      <c r="Q144" s="9">
        <f t="shared" si="36"/>
        <v>0</v>
      </c>
    </row>
    <row r="145" spans="1:17" ht="20.399999999999999" x14ac:dyDescent="0.3">
      <c r="A145" s="91"/>
      <c r="B145" s="91"/>
      <c r="C145" s="94"/>
      <c r="D145" s="47" t="s">
        <v>18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</row>
  </sheetData>
  <mergeCells count="73">
    <mergeCell ref="J2:Q2"/>
    <mergeCell ref="P5:Q5"/>
    <mergeCell ref="A7:Q7"/>
    <mergeCell ref="A8:A9"/>
    <mergeCell ref="B8:B9"/>
    <mergeCell ref="C8:C9"/>
    <mergeCell ref="D8:D9"/>
    <mergeCell ref="E8:Q8"/>
    <mergeCell ref="A11:Q11"/>
    <mergeCell ref="A12:A16"/>
    <mergeCell ref="B12:B16"/>
    <mergeCell ref="C12:C16"/>
    <mergeCell ref="A17:B21"/>
    <mergeCell ref="C17:C21"/>
    <mergeCell ref="A22:Q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79:Q79"/>
    <mergeCell ref="A53:B57"/>
    <mergeCell ref="C53:C57"/>
    <mergeCell ref="A58:Q58"/>
    <mergeCell ref="A59:A63"/>
    <mergeCell ref="B59:B63"/>
    <mergeCell ref="C59:C63"/>
    <mergeCell ref="A69:A73"/>
    <mergeCell ref="B69:B73"/>
    <mergeCell ref="C69:C73"/>
    <mergeCell ref="A74:B78"/>
    <mergeCell ref="C74:C78"/>
    <mergeCell ref="A106:B110"/>
    <mergeCell ref="C106:C110"/>
    <mergeCell ref="A80:A84"/>
    <mergeCell ref="B80:B84"/>
    <mergeCell ref="C80:C84"/>
    <mergeCell ref="A85:B89"/>
    <mergeCell ref="C85:C89"/>
    <mergeCell ref="A90:B94"/>
    <mergeCell ref="C90:C94"/>
    <mergeCell ref="A95:B99"/>
    <mergeCell ref="C95:C99"/>
    <mergeCell ref="A100:B104"/>
    <mergeCell ref="C100:C104"/>
    <mergeCell ref="A105:B105"/>
    <mergeCell ref="A111:B115"/>
    <mergeCell ref="C111:C115"/>
    <mergeCell ref="A116:B120"/>
    <mergeCell ref="C116:C120"/>
    <mergeCell ref="A121:B125"/>
    <mergeCell ref="C121:C125"/>
    <mergeCell ref="A141:B145"/>
    <mergeCell ref="C141:C145"/>
    <mergeCell ref="A126:B130"/>
    <mergeCell ref="C126:C130"/>
    <mergeCell ref="A131:B135"/>
    <mergeCell ref="C131:C135"/>
    <mergeCell ref="A136:B140"/>
    <mergeCell ref="C136:C140"/>
  </mergeCells>
  <pageMargins left="0.7" right="0.7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145"/>
  <sheetViews>
    <sheetView tabSelected="1" view="pageBreakPreview" zoomScale="85" zoomScaleNormal="70" zoomScaleSheetLayoutView="85" zoomScalePageLayoutView="55" workbookViewId="0">
      <selection activeCell="M4" sqref="M4"/>
    </sheetView>
  </sheetViews>
  <sheetFormatPr defaultColWidth="9.109375" defaultRowHeight="27" customHeight="1" x14ac:dyDescent="0.3"/>
  <cols>
    <col min="1" max="1" width="6.33203125" style="52" customWidth="1"/>
    <col min="2" max="2" width="49.88671875" style="38" customWidth="1"/>
    <col min="3" max="3" width="16.33203125" style="38" customWidth="1"/>
    <col min="4" max="4" width="16.44140625" style="38" customWidth="1"/>
    <col min="5" max="5" width="13.6640625" style="38" customWidth="1"/>
    <col min="6" max="6" width="13.44140625" style="38" customWidth="1"/>
    <col min="7" max="7" width="12.88671875" style="38" customWidth="1"/>
    <col min="8" max="8" width="13.88671875" style="38" customWidth="1"/>
    <col min="9" max="9" width="13.5546875" style="38" customWidth="1"/>
    <col min="10" max="10" width="9.109375" style="38" customWidth="1"/>
    <col min="11" max="11" width="8.33203125" style="38" customWidth="1"/>
    <col min="12" max="13" width="8.6640625" style="38" customWidth="1"/>
    <col min="14" max="14" width="7.6640625" style="38" customWidth="1"/>
    <col min="15" max="15" width="13.88671875" style="38" customWidth="1"/>
    <col min="16" max="16" width="9.44140625" style="38" customWidth="1"/>
    <col min="17" max="17" width="11.44140625" style="38" customWidth="1"/>
    <col min="18" max="18" width="12" style="38" bestFit="1" customWidth="1"/>
    <col min="19" max="16384" width="9.109375" style="38"/>
  </cols>
  <sheetData>
    <row r="1" spans="1:17" ht="16.5" customHeight="1" x14ac:dyDescent="0.25"/>
    <row r="2" spans="1:17" ht="57" customHeight="1" x14ac:dyDescent="0.3">
      <c r="J2" s="127" t="s">
        <v>157</v>
      </c>
      <c r="K2" s="127"/>
      <c r="L2" s="127"/>
      <c r="M2" s="127"/>
      <c r="N2" s="127"/>
      <c r="O2" s="127"/>
      <c r="P2" s="127"/>
      <c r="Q2" s="127"/>
    </row>
    <row r="5" spans="1:17" ht="27" customHeight="1" x14ac:dyDescent="0.35">
      <c r="A5" s="40"/>
      <c r="B5" s="41"/>
      <c r="F5" s="11"/>
      <c r="G5" s="11"/>
      <c r="H5" s="10"/>
      <c r="I5" s="10"/>
      <c r="P5" s="128" t="s">
        <v>60</v>
      </c>
      <c r="Q5" s="128"/>
    </row>
    <row r="6" spans="1:17" ht="27" customHeight="1" x14ac:dyDescent="0.25">
      <c r="A6" s="40"/>
      <c r="B6" s="41"/>
      <c r="C6" s="41"/>
      <c r="D6" s="41"/>
      <c r="E6" s="42"/>
      <c r="F6" s="42"/>
      <c r="G6" s="43"/>
    </row>
    <row r="7" spans="1:17" ht="69" customHeight="1" x14ac:dyDescent="0.3">
      <c r="A7" s="129" t="s">
        <v>153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</row>
    <row r="8" spans="1:17" s="44" customFormat="1" ht="27" customHeight="1" x14ac:dyDescent="0.25">
      <c r="A8" s="130" t="s">
        <v>20</v>
      </c>
      <c r="B8" s="130" t="s">
        <v>57</v>
      </c>
      <c r="C8" s="130" t="s">
        <v>58</v>
      </c>
      <c r="D8" s="130" t="s">
        <v>0</v>
      </c>
      <c r="E8" s="131" t="s">
        <v>2</v>
      </c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</row>
    <row r="9" spans="1:17" s="44" customFormat="1" ht="27" customHeight="1" x14ac:dyDescent="0.25">
      <c r="A9" s="130"/>
      <c r="B9" s="130"/>
      <c r="C9" s="130"/>
      <c r="D9" s="130"/>
      <c r="E9" s="45" t="s">
        <v>59</v>
      </c>
      <c r="F9" s="45" t="s">
        <v>3</v>
      </c>
      <c r="G9" s="78" t="s">
        <v>4</v>
      </c>
      <c r="H9" s="74" t="s">
        <v>5</v>
      </c>
      <c r="I9" s="74" t="s">
        <v>45</v>
      </c>
      <c r="J9" s="45" t="s">
        <v>6</v>
      </c>
      <c r="K9" s="45" t="s">
        <v>7</v>
      </c>
      <c r="L9" s="45" t="s">
        <v>8</v>
      </c>
      <c r="M9" s="45" t="s">
        <v>9</v>
      </c>
      <c r="N9" s="45" t="s">
        <v>10</v>
      </c>
      <c r="O9" s="45" t="s">
        <v>11</v>
      </c>
      <c r="P9" s="45" t="s">
        <v>12</v>
      </c>
      <c r="Q9" s="45" t="s">
        <v>13</v>
      </c>
    </row>
    <row r="10" spans="1:17" s="44" customFormat="1" ht="27" customHeight="1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7</v>
      </c>
      <c r="G10" s="46">
        <v>8</v>
      </c>
      <c r="H10" s="46">
        <v>9</v>
      </c>
      <c r="I10" s="46">
        <v>10</v>
      </c>
      <c r="J10" s="46">
        <v>11</v>
      </c>
      <c r="K10" s="46">
        <v>12</v>
      </c>
      <c r="L10" s="46">
        <v>13</v>
      </c>
      <c r="M10" s="46">
        <v>14</v>
      </c>
      <c r="N10" s="46">
        <v>15</v>
      </c>
      <c r="O10" s="46">
        <v>16</v>
      </c>
      <c r="P10" s="46">
        <v>17</v>
      </c>
      <c r="Q10" s="46">
        <v>18</v>
      </c>
    </row>
    <row r="11" spans="1:17" ht="27" customHeight="1" x14ac:dyDescent="0.3">
      <c r="A11" s="125" t="s">
        <v>123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</row>
    <row r="12" spans="1:17" ht="27" customHeight="1" x14ac:dyDescent="0.3">
      <c r="A12" s="126" t="s">
        <v>31</v>
      </c>
      <c r="B12" s="123" t="s">
        <v>103</v>
      </c>
      <c r="C12" s="99" t="s">
        <v>148</v>
      </c>
      <c r="D12" s="47" t="s">
        <v>1</v>
      </c>
      <c r="E12" s="9">
        <f t="shared" ref="E12:E21" si="0">SUM(F12:Q12)</f>
        <v>30000000</v>
      </c>
      <c r="F12" s="9">
        <f t="shared" ref="F12:Q12" si="1">SUM(F14:F16)</f>
        <v>0</v>
      </c>
      <c r="G12" s="9">
        <f t="shared" si="1"/>
        <v>0</v>
      </c>
      <c r="H12" s="9">
        <f t="shared" si="1"/>
        <v>0</v>
      </c>
      <c r="I12" s="9">
        <f t="shared" si="1"/>
        <v>0</v>
      </c>
      <c r="J12" s="9">
        <f t="shared" si="1"/>
        <v>0</v>
      </c>
      <c r="K12" s="9">
        <f t="shared" si="1"/>
        <v>0</v>
      </c>
      <c r="L12" s="9">
        <f t="shared" si="1"/>
        <v>0</v>
      </c>
      <c r="M12" s="9">
        <f t="shared" si="1"/>
        <v>0</v>
      </c>
      <c r="N12" s="9">
        <f t="shared" si="1"/>
        <v>0</v>
      </c>
      <c r="O12" s="9">
        <f>SUM(O14:O16)</f>
        <v>30000000</v>
      </c>
      <c r="P12" s="9">
        <f>SUM(P14:P16)</f>
        <v>0</v>
      </c>
      <c r="Q12" s="9">
        <f t="shared" si="1"/>
        <v>0</v>
      </c>
    </row>
    <row r="13" spans="1:17" ht="27" customHeight="1" x14ac:dyDescent="0.3">
      <c r="A13" s="126"/>
      <c r="B13" s="123"/>
      <c r="C13" s="100"/>
      <c r="D13" s="47" t="s">
        <v>15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</row>
    <row r="14" spans="1:17" ht="27" customHeight="1" x14ac:dyDescent="0.3">
      <c r="A14" s="126"/>
      <c r="B14" s="123"/>
      <c r="C14" s="100"/>
      <c r="D14" s="47" t="s">
        <v>16</v>
      </c>
      <c r="E14" s="9">
        <f t="shared" si="0"/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</row>
    <row r="15" spans="1:17" ht="27" customHeight="1" x14ac:dyDescent="0.3">
      <c r="A15" s="126"/>
      <c r="B15" s="123"/>
      <c r="C15" s="100"/>
      <c r="D15" s="47" t="s">
        <v>17</v>
      </c>
      <c r="E15" s="9">
        <f t="shared" si="0"/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</row>
    <row r="16" spans="1:17" ht="27" customHeight="1" x14ac:dyDescent="0.3">
      <c r="A16" s="126"/>
      <c r="B16" s="123"/>
      <c r="C16" s="101"/>
      <c r="D16" s="47" t="s">
        <v>18</v>
      </c>
      <c r="E16" s="9">
        <f t="shared" si="0"/>
        <v>30000000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30000000</v>
      </c>
      <c r="P16" s="9">
        <v>0</v>
      </c>
      <c r="Q16" s="9">
        <v>0</v>
      </c>
    </row>
    <row r="17" spans="1:17" ht="27" customHeight="1" x14ac:dyDescent="0.3">
      <c r="A17" s="102" t="s">
        <v>61</v>
      </c>
      <c r="B17" s="103"/>
      <c r="C17" s="123"/>
      <c r="D17" s="47" t="s">
        <v>1</v>
      </c>
      <c r="E17" s="9">
        <f t="shared" si="0"/>
        <v>30000000</v>
      </c>
      <c r="F17" s="48">
        <f>F19+F20+F21</f>
        <v>0</v>
      </c>
      <c r="G17" s="48">
        <f>G19+G20+G21</f>
        <v>0</v>
      </c>
      <c r="H17" s="48">
        <f>H19+H20+H21</f>
        <v>0</v>
      </c>
      <c r="I17" s="48">
        <f>I19+I20+I21</f>
        <v>0</v>
      </c>
      <c r="J17" s="9">
        <f t="shared" ref="J17:Q17" si="2">J19+J20+J21</f>
        <v>0</v>
      </c>
      <c r="K17" s="9">
        <f t="shared" si="2"/>
        <v>0</v>
      </c>
      <c r="L17" s="9">
        <f t="shared" si="2"/>
        <v>0</v>
      </c>
      <c r="M17" s="9">
        <f t="shared" si="2"/>
        <v>0</v>
      </c>
      <c r="N17" s="9">
        <f t="shared" si="2"/>
        <v>0</v>
      </c>
      <c r="O17" s="9">
        <f>SUM(O19:O21)</f>
        <v>30000000</v>
      </c>
      <c r="P17" s="9">
        <f t="shared" si="2"/>
        <v>0</v>
      </c>
      <c r="Q17" s="9">
        <f t="shared" si="2"/>
        <v>0</v>
      </c>
    </row>
    <row r="18" spans="1:17" ht="27" customHeight="1" x14ac:dyDescent="0.3">
      <c r="A18" s="104"/>
      <c r="B18" s="105"/>
      <c r="C18" s="123"/>
      <c r="D18" s="47" t="s">
        <v>15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ht="27" customHeight="1" x14ac:dyDescent="0.3">
      <c r="A19" s="104"/>
      <c r="B19" s="105"/>
      <c r="C19" s="123"/>
      <c r="D19" s="47" t="s">
        <v>16</v>
      </c>
      <c r="E19" s="9">
        <f t="shared" si="0"/>
        <v>0</v>
      </c>
      <c r="F19" s="48">
        <f>F14</f>
        <v>0</v>
      </c>
      <c r="G19" s="48">
        <f>G14</f>
        <v>0</v>
      </c>
      <c r="H19" s="48">
        <f>H14</f>
        <v>0</v>
      </c>
      <c r="I19" s="48">
        <f>I14</f>
        <v>0</v>
      </c>
      <c r="J19" s="9">
        <f t="shared" ref="J19:N20" si="3">J20+J21+J22</f>
        <v>0</v>
      </c>
      <c r="K19" s="9">
        <f t="shared" si="3"/>
        <v>0</v>
      </c>
      <c r="L19" s="9">
        <f t="shared" si="3"/>
        <v>0</v>
      </c>
      <c r="M19" s="9">
        <f t="shared" si="3"/>
        <v>0</v>
      </c>
      <c r="N19" s="9">
        <f t="shared" si="3"/>
        <v>0</v>
      </c>
      <c r="O19" s="9">
        <f>O14</f>
        <v>0</v>
      </c>
      <c r="P19" s="9">
        <f>P20+P21+P22</f>
        <v>0</v>
      </c>
      <c r="Q19" s="9">
        <f>Q20+Q21+Q22</f>
        <v>0</v>
      </c>
    </row>
    <row r="20" spans="1:17" ht="27" customHeight="1" x14ac:dyDescent="0.3">
      <c r="A20" s="104"/>
      <c r="B20" s="105"/>
      <c r="C20" s="123"/>
      <c r="D20" s="47" t="s">
        <v>17</v>
      </c>
      <c r="E20" s="9">
        <f t="shared" si="0"/>
        <v>0</v>
      </c>
      <c r="F20" s="48">
        <f t="shared" ref="F20:I21" si="4">F15</f>
        <v>0</v>
      </c>
      <c r="G20" s="48">
        <f t="shared" si="4"/>
        <v>0</v>
      </c>
      <c r="H20" s="48">
        <f t="shared" si="4"/>
        <v>0</v>
      </c>
      <c r="I20" s="48">
        <f t="shared" si="4"/>
        <v>0</v>
      </c>
      <c r="J20" s="9">
        <f t="shared" si="3"/>
        <v>0</v>
      </c>
      <c r="K20" s="9">
        <f t="shared" si="3"/>
        <v>0</v>
      </c>
      <c r="L20" s="9">
        <f t="shared" si="3"/>
        <v>0</v>
      </c>
      <c r="M20" s="9">
        <f t="shared" si="3"/>
        <v>0</v>
      </c>
      <c r="N20" s="9">
        <f t="shared" si="3"/>
        <v>0</v>
      </c>
      <c r="O20" s="9">
        <f>O15</f>
        <v>0</v>
      </c>
      <c r="P20" s="9">
        <f>P21+P22+P23</f>
        <v>0</v>
      </c>
      <c r="Q20" s="9">
        <f>Q21+Q22+Q23</f>
        <v>0</v>
      </c>
    </row>
    <row r="21" spans="1:17" ht="27" customHeight="1" x14ac:dyDescent="0.3">
      <c r="A21" s="106"/>
      <c r="B21" s="107"/>
      <c r="C21" s="123"/>
      <c r="D21" s="47" t="s">
        <v>18</v>
      </c>
      <c r="E21" s="9">
        <f t="shared" si="0"/>
        <v>30000000</v>
      </c>
      <c r="F21" s="48">
        <f t="shared" si="4"/>
        <v>0</v>
      </c>
      <c r="G21" s="48">
        <f t="shared" si="4"/>
        <v>0</v>
      </c>
      <c r="H21" s="48">
        <f t="shared" si="4"/>
        <v>0</v>
      </c>
      <c r="I21" s="48">
        <f t="shared" si="4"/>
        <v>0</v>
      </c>
      <c r="J21" s="9">
        <f t="shared" ref="J21:Q21" si="5">J22+J23+J25</f>
        <v>0</v>
      </c>
      <c r="K21" s="9">
        <f t="shared" si="5"/>
        <v>0</v>
      </c>
      <c r="L21" s="9">
        <f t="shared" si="5"/>
        <v>0</v>
      </c>
      <c r="M21" s="9">
        <f t="shared" si="5"/>
        <v>0</v>
      </c>
      <c r="N21" s="9">
        <f t="shared" si="5"/>
        <v>0</v>
      </c>
      <c r="O21" s="9">
        <f>O16</f>
        <v>30000000</v>
      </c>
      <c r="P21" s="9">
        <f t="shared" si="5"/>
        <v>0</v>
      </c>
      <c r="Q21" s="9">
        <f t="shared" si="5"/>
        <v>0</v>
      </c>
    </row>
    <row r="22" spans="1:17" ht="38.25" customHeight="1" x14ac:dyDescent="0.3">
      <c r="A22" s="132" t="s">
        <v>156</v>
      </c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4"/>
    </row>
    <row r="23" spans="1:17" ht="27" customHeight="1" x14ac:dyDescent="0.3">
      <c r="A23" s="124" t="s">
        <v>27</v>
      </c>
      <c r="B23" s="123" t="s">
        <v>50</v>
      </c>
      <c r="C23" s="123" t="s">
        <v>33</v>
      </c>
      <c r="D23" s="47" t="s">
        <v>1</v>
      </c>
      <c r="E23" s="9">
        <f t="shared" ref="E23:E56" si="6">SUM(F23:Q23)</f>
        <v>670419.27</v>
      </c>
      <c r="F23" s="9">
        <f t="shared" ref="F23:Q23" si="7">SUM(F25:F27)</f>
        <v>370419.27</v>
      </c>
      <c r="G23" s="9">
        <f t="shared" si="7"/>
        <v>100000</v>
      </c>
      <c r="H23" s="9">
        <f t="shared" si="7"/>
        <v>100000</v>
      </c>
      <c r="I23" s="9">
        <f t="shared" si="7"/>
        <v>100000</v>
      </c>
      <c r="J23" s="9">
        <f t="shared" si="7"/>
        <v>0</v>
      </c>
      <c r="K23" s="9">
        <f t="shared" si="7"/>
        <v>0</v>
      </c>
      <c r="L23" s="9">
        <f t="shared" si="7"/>
        <v>0</v>
      </c>
      <c r="M23" s="9">
        <f t="shared" si="7"/>
        <v>0</v>
      </c>
      <c r="N23" s="9">
        <f t="shared" si="7"/>
        <v>0</v>
      </c>
      <c r="O23" s="9">
        <f t="shared" si="7"/>
        <v>0</v>
      </c>
      <c r="P23" s="9">
        <f t="shared" si="7"/>
        <v>0</v>
      </c>
      <c r="Q23" s="9">
        <f t="shared" si="7"/>
        <v>0</v>
      </c>
    </row>
    <row r="24" spans="1:17" ht="27" customHeight="1" x14ac:dyDescent="0.3">
      <c r="A24" s="124"/>
      <c r="B24" s="123"/>
      <c r="C24" s="123"/>
      <c r="D24" s="47" t="s">
        <v>15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ht="27" customHeight="1" x14ac:dyDescent="0.3">
      <c r="A25" s="124"/>
      <c r="B25" s="123"/>
      <c r="C25" s="123"/>
      <c r="D25" s="47" t="s">
        <v>16</v>
      </c>
      <c r="E25" s="9">
        <f t="shared" si="6"/>
        <v>0</v>
      </c>
      <c r="F25" s="9">
        <v>0</v>
      </c>
      <c r="G25" s="9">
        <v>0</v>
      </c>
      <c r="H25" s="9">
        <v>0</v>
      </c>
      <c r="I25" s="9">
        <v>0</v>
      </c>
      <c r="J25" s="9">
        <f t="shared" ref="J25:Q25" si="8">J26+J27+J28</f>
        <v>0</v>
      </c>
      <c r="K25" s="9">
        <f t="shared" si="8"/>
        <v>0</v>
      </c>
      <c r="L25" s="9">
        <f t="shared" si="8"/>
        <v>0</v>
      </c>
      <c r="M25" s="9">
        <f t="shared" si="8"/>
        <v>0</v>
      </c>
      <c r="N25" s="9">
        <f t="shared" si="8"/>
        <v>0</v>
      </c>
      <c r="O25" s="9">
        <f t="shared" si="8"/>
        <v>0</v>
      </c>
      <c r="P25" s="9">
        <f t="shared" si="8"/>
        <v>0</v>
      </c>
      <c r="Q25" s="9">
        <f t="shared" si="8"/>
        <v>0</v>
      </c>
    </row>
    <row r="26" spans="1:17" ht="27" customHeight="1" x14ac:dyDescent="0.3">
      <c r="A26" s="124"/>
      <c r="B26" s="123"/>
      <c r="C26" s="123"/>
      <c r="D26" s="47" t="s">
        <v>17</v>
      </c>
      <c r="E26" s="9">
        <f t="shared" si="6"/>
        <v>670419.27</v>
      </c>
      <c r="F26" s="9">
        <v>370419.27</v>
      </c>
      <c r="G26" s="9">
        <v>100000</v>
      </c>
      <c r="H26" s="9">
        <v>100000</v>
      </c>
      <c r="I26" s="9">
        <v>100000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</row>
    <row r="27" spans="1:17" ht="27" customHeight="1" x14ac:dyDescent="0.3">
      <c r="A27" s="124"/>
      <c r="B27" s="123"/>
      <c r="C27" s="123"/>
      <c r="D27" s="47" t="s">
        <v>18</v>
      </c>
      <c r="E27" s="9">
        <f t="shared" si="6"/>
        <v>0</v>
      </c>
      <c r="F27" s="9">
        <v>0</v>
      </c>
      <c r="G27" s="9">
        <v>0</v>
      </c>
      <c r="H27" s="9">
        <v>0</v>
      </c>
      <c r="I27" s="9">
        <f t="shared" ref="I27:Q27" si="9">I28+I30+I31</f>
        <v>0</v>
      </c>
      <c r="J27" s="9">
        <f t="shared" si="9"/>
        <v>0</v>
      </c>
      <c r="K27" s="9">
        <f t="shared" si="9"/>
        <v>0</v>
      </c>
      <c r="L27" s="9">
        <f t="shared" si="9"/>
        <v>0</v>
      </c>
      <c r="M27" s="9">
        <f t="shared" si="9"/>
        <v>0</v>
      </c>
      <c r="N27" s="9">
        <f t="shared" si="9"/>
        <v>0</v>
      </c>
      <c r="O27" s="9">
        <f t="shared" si="9"/>
        <v>0</v>
      </c>
      <c r="P27" s="9">
        <f t="shared" si="9"/>
        <v>0</v>
      </c>
      <c r="Q27" s="9">
        <f t="shared" si="9"/>
        <v>0</v>
      </c>
    </row>
    <row r="28" spans="1:17" ht="27" customHeight="1" x14ac:dyDescent="0.3">
      <c r="A28" s="124" t="s">
        <v>28</v>
      </c>
      <c r="B28" s="123" t="s">
        <v>64</v>
      </c>
      <c r="C28" s="123" t="s">
        <v>127</v>
      </c>
      <c r="D28" s="47" t="s">
        <v>1</v>
      </c>
      <c r="E28" s="9">
        <f t="shared" si="6"/>
        <v>0</v>
      </c>
      <c r="F28" s="9">
        <f t="shared" ref="F28:Q28" si="10">SUM(F30:F32)</f>
        <v>0</v>
      </c>
      <c r="G28" s="9">
        <f t="shared" si="10"/>
        <v>0</v>
      </c>
      <c r="H28" s="9">
        <f t="shared" si="10"/>
        <v>0</v>
      </c>
      <c r="I28" s="9">
        <f t="shared" si="10"/>
        <v>0</v>
      </c>
      <c r="J28" s="9">
        <f t="shared" si="10"/>
        <v>0</v>
      </c>
      <c r="K28" s="9">
        <f t="shared" si="10"/>
        <v>0</v>
      </c>
      <c r="L28" s="9">
        <f t="shared" si="10"/>
        <v>0</v>
      </c>
      <c r="M28" s="9">
        <f t="shared" si="10"/>
        <v>0</v>
      </c>
      <c r="N28" s="9">
        <f t="shared" si="10"/>
        <v>0</v>
      </c>
      <c r="O28" s="9">
        <f t="shared" si="10"/>
        <v>0</v>
      </c>
      <c r="P28" s="9">
        <f t="shared" si="10"/>
        <v>0</v>
      </c>
      <c r="Q28" s="9">
        <f t="shared" si="10"/>
        <v>0</v>
      </c>
    </row>
    <row r="29" spans="1:17" ht="27" customHeight="1" x14ac:dyDescent="0.3">
      <c r="A29" s="124"/>
      <c r="B29" s="123"/>
      <c r="C29" s="123"/>
      <c r="D29" s="47" t="s">
        <v>15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</row>
    <row r="30" spans="1:17" ht="27" customHeight="1" x14ac:dyDescent="0.3">
      <c r="A30" s="124"/>
      <c r="B30" s="123"/>
      <c r="C30" s="123"/>
      <c r="D30" s="47" t="s">
        <v>16</v>
      </c>
      <c r="E30" s="9">
        <f t="shared" si="6"/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</row>
    <row r="31" spans="1:17" ht="27" customHeight="1" x14ac:dyDescent="0.3">
      <c r="A31" s="124"/>
      <c r="B31" s="123"/>
      <c r="C31" s="123"/>
      <c r="D31" s="47" t="s">
        <v>17</v>
      </c>
      <c r="E31" s="9">
        <f t="shared" si="6"/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</row>
    <row r="32" spans="1:17" ht="27" customHeight="1" x14ac:dyDescent="0.3">
      <c r="A32" s="124"/>
      <c r="B32" s="123"/>
      <c r="C32" s="123"/>
      <c r="D32" s="47" t="s">
        <v>18</v>
      </c>
      <c r="E32" s="9">
        <f t="shared" si="6"/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</row>
    <row r="33" spans="1:17" ht="27" customHeight="1" x14ac:dyDescent="0.3">
      <c r="A33" s="124" t="s">
        <v>39</v>
      </c>
      <c r="B33" s="123" t="s">
        <v>104</v>
      </c>
      <c r="C33" s="123" t="s">
        <v>149</v>
      </c>
      <c r="D33" s="47" t="s">
        <v>1</v>
      </c>
      <c r="E33" s="9">
        <f t="shared" si="6"/>
        <v>295000</v>
      </c>
      <c r="F33" s="9">
        <f t="shared" ref="F33:G33" si="11">SUM(F35:F37)</f>
        <v>71800</v>
      </c>
      <c r="G33" s="9">
        <f t="shared" si="11"/>
        <v>74400</v>
      </c>
      <c r="H33" s="9">
        <f>SUM(H35:H37)</f>
        <v>74400</v>
      </c>
      <c r="I33" s="9">
        <f t="shared" ref="I33" si="12">SUM(I35:I37)</f>
        <v>74400</v>
      </c>
      <c r="J33" s="9">
        <f t="shared" ref="J33" si="13">SUM(J35:J37)</f>
        <v>0</v>
      </c>
      <c r="K33" s="9">
        <f t="shared" ref="K33" si="14">SUM(K35:K37)</f>
        <v>0</v>
      </c>
      <c r="L33" s="9">
        <f t="shared" ref="L33" si="15">SUM(L35:L37)</f>
        <v>0</v>
      </c>
      <c r="M33" s="9">
        <f t="shared" ref="M33" si="16">SUM(M35:M37)</f>
        <v>0</v>
      </c>
      <c r="N33" s="9">
        <f t="shared" ref="N33" si="17">SUM(N35:N37)</f>
        <v>0</v>
      </c>
      <c r="O33" s="9">
        <f t="shared" ref="O33" si="18">SUM(O35:O37)</f>
        <v>0</v>
      </c>
      <c r="P33" s="9">
        <f t="shared" ref="P33" si="19">SUM(P35:P37)</f>
        <v>0</v>
      </c>
      <c r="Q33" s="9">
        <f t="shared" ref="Q33" si="20">SUM(Q35:Q37)</f>
        <v>0</v>
      </c>
    </row>
    <row r="34" spans="1:17" ht="27" customHeight="1" x14ac:dyDescent="0.3">
      <c r="A34" s="124"/>
      <c r="B34" s="123"/>
      <c r="C34" s="123"/>
      <c r="D34" s="47" t="s">
        <v>15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</row>
    <row r="35" spans="1:17" ht="27" customHeight="1" x14ac:dyDescent="0.3">
      <c r="A35" s="124"/>
      <c r="B35" s="123"/>
      <c r="C35" s="123"/>
      <c r="D35" s="47" t="s">
        <v>16</v>
      </c>
      <c r="E35" s="9">
        <f t="shared" si="6"/>
        <v>295000</v>
      </c>
      <c r="F35" s="9">
        <v>71800</v>
      </c>
      <c r="G35" s="9">
        <v>74400</v>
      </c>
      <c r="H35" s="9">
        <v>74400</v>
      </c>
      <c r="I35" s="9">
        <v>74400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</row>
    <row r="36" spans="1:17" ht="27" customHeight="1" x14ac:dyDescent="0.3">
      <c r="A36" s="124"/>
      <c r="B36" s="123"/>
      <c r="C36" s="123"/>
      <c r="D36" s="47" t="s">
        <v>17</v>
      </c>
      <c r="E36" s="9">
        <f t="shared" si="6"/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</row>
    <row r="37" spans="1:17" ht="27" customHeight="1" x14ac:dyDescent="0.3">
      <c r="A37" s="124"/>
      <c r="B37" s="123"/>
      <c r="C37" s="123"/>
      <c r="D37" s="47" t="s">
        <v>18</v>
      </c>
      <c r="E37" s="9">
        <f t="shared" si="6"/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</row>
    <row r="38" spans="1:17" ht="27" customHeight="1" x14ac:dyDescent="0.3">
      <c r="A38" s="124" t="s">
        <v>40</v>
      </c>
      <c r="B38" s="123" t="s">
        <v>65</v>
      </c>
      <c r="C38" s="123" t="s">
        <v>33</v>
      </c>
      <c r="D38" s="47" t="s">
        <v>1</v>
      </c>
      <c r="E38" s="9">
        <f t="shared" si="6"/>
        <v>0</v>
      </c>
      <c r="F38" s="9">
        <f t="shared" ref="F38:Q38" si="21">SUM(F40:F42)</f>
        <v>0</v>
      </c>
      <c r="G38" s="9">
        <f t="shared" si="21"/>
        <v>0</v>
      </c>
      <c r="H38" s="9">
        <f t="shared" si="21"/>
        <v>0</v>
      </c>
      <c r="I38" s="9">
        <f t="shared" si="21"/>
        <v>0</v>
      </c>
      <c r="J38" s="9">
        <f t="shared" si="21"/>
        <v>0</v>
      </c>
      <c r="K38" s="9">
        <f t="shared" si="21"/>
        <v>0</v>
      </c>
      <c r="L38" s="9">
        <f t="shared" si="21"/>
        <v>0</v>
      </c>
      <c r="M38" s="9">
        <f t="shared" si="21"/>
        <v>0</v>
      </c>
      <c r="N38" s="9">
        <f t="shared" si="21"/>
        <v>0</v>
      </c>
      <c r="O38" s="9">
        <f t="shared" si="21"/>
        <v>0</v>
      </c>
      <c r="P38" s="9">
        <f t="shared" si="21"/>
        <v>0</v>
      </c>
      <c r="Q38" s="9">
        <f t="shared" si="21"/>
        <v>0</v>
      </c>
    </row>
    <row r="39" spans="1:17" ht="27" customHeight="1" x14ac:dyDescent="0.3">
      <c r="A39" s="124"/>
      <c r="B39" s="123"/>
      <c r="C39" s="123"/>
      <c r="D39" s="47" t="s">
        <v>15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</row>
    <row r="40" spans="1:17" ht="27" customHeight="1" x14ac:dyDescent="0.3">
      <c r="A40" s="124"/>
      <c r="B40" s="123"/>
      <c r="C40" s="123"/>
      <c r="D40" s="47" t="s">
        <v>16</v>
      </c>
      <c r="E40" s="9">
        <f t="shared" si="6"/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</row>
    <row r="41" spans="1:17" ht="27" customHeight="1" x14ac:dyDescent="0.3">
      <c r="A41" s="124"/>
      <c r="B41" s="123"/>
      <c r="C41" s="123"/>
      <c r="D41" s="47" t="s">
        <v>17</v>
      </c>
      <c r="E41" s="9">
        <f t="shared" si="6"/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</row>
    <row r="42" spans="1:17" ht="27" customHeight="1" x14ac:dyDescent="0.3">
      <c r="A42" s="124"/>
      <c r="B42" s="123"/>
      <c r="C42" s="123"/>
      <c r="D42" s="47" t="s">
        <v>18</v>
      </c>
      <c r="E42" s="9">
        <f t="shared" si="6"/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</row>
    <row r="43" spans="1:17" ht="27" customHeight="1" x14ac:dyDescent="0.3">
      <c r="A43" s="96" t="s">
        <v>41</v>
      </c>
      <c r="B43" s="123" t="s">
        <v>66</v>
      </c>
      <c r="C43" s="123" t="s">
        <v>33</v>
      </c>
      <c r="D43" s="47" t="s">
        <v>1</v>
      </c>
      <c r="E43" s="9">
        <f t="shared" si="6"/>
        <v>0</v>
      </c>
      <c r="F43" s="9">
        <f t="shared" ref="F43:Q43" si="22">SUM(F45:F47)</f>
        <v>0</v>
      </c>
      <c r="G43" s="9">
        <f t="shared" si="22"/>
        <v>0</v>
      </c>
      <c r="H43" s="9">
        <f t="shared" si="22"/>
        <v>0</v>
      </c>
      <c r="I43" s="9">
        <f t="shared" si="22"/>
        <v>0</v>
      </c>
      <c r="J43" s="9">
        <f t="shared" si="22"/>
        <v>0</v>
      </c>
      <c r="K43" s="9">
        <f t="shared" si="22"/>
        <v>0</v>
      </c>
      <c r="L43" s="9">
        <f t="shared" si="22"/>
        <v>0</v>
      </c>
      <c r="M43" s="9">
        <f t="shared" si="22"/>
        <v>0</v>
      </c>
      <c r="N43" s="9">
        <f t="shared" si="22"/>
        <v>0</v>
      </c>
      <c r="O43" s="9">
        <f t="shared" si="22"/>
        <v>0</v>
      </c>
      <c r="P43" s="9">
        <f t="shared" si="22"/>
        <v>0</v>
      </c>
      <c r="Q43" s="9">
        <f t="shared" si="22"/>
        <v>0</v>
      </c>
    </row>
    <row r="44" spans="1:17" ht="27" customHeight="1" x14ac:dyDescent="0.3">
      <c r="A44" s="97"/>
      <c r="B44" s="123"/>
      <c r="C44" s="123"/>
      <c r="D44" s="47" t="s">
        <v>15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</row>
    <row r="45" spans="1:17" ht="27" customHeight="1" x14ac:dyDescent="0.3">
      <c r="A45" s="97"/>
      <c r="B45" s="123"/>
      <c r="C45" s="123"/>
      <c r="D45" s="47" t="s">
        <v>16</v>
      </c>
      <c r="E45" s="9">
        <f t="shared" si="6"/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</row>
    <row r="46" spans="1:17" ht="27" customHeight="1" x14ac:dyDescent="0.3">
      <c r="A46" s="97"/>
      <c r="B46" s="123"/>
      <c r="C46" s="123"/>
      <c r="D46" s="47" t="s">
        <v>17</v>
      </c>
      <c r="E46" s="9">
        <f t="shared" si="6"/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</row>
    <row r="47" spans="1:17" ht="27" customHeight="1" x14ac:dyDescent="0.3">
      <c r="A47" s="98"/>
      <c r="B47" s="123"/>
      <c r="C47" s="123"/>
      <c r="D47" s="47" t="s">
        <v>18</v>
      </c>
      <c r="E47" s="9">
        <f t="shared" si="6"/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</row>
    <row r="48" spans="1:17" ht="27" customHeight="1" x14ac:dyDescent="0.3">
      <c r="A48" s="124" t="s">
        <v>42</v>
      </c>
      <c r="B48" s="99" t="s">
        <v>73</v>
      </c>
      <c r="C48" s="123" t="s">
        <v>33</v>
      </c>
      <c r="D48" s="47" t="s">
        <v>1</v>
      </c>
      <c r="E48" s="9">
        <f t="shared" si="6"/>
        <v>0</v>
      </c>
      <c r="F48" s="9">
        <f t="shared" ref="F48:Q48" si="23">SUM(F50:F52)</f>
        <v>0</v>
      </c>
      <c r="G48" s="9">
        <f t="shared" si="23"/>
        <v>0</v>
      </c>
      <c r="H48" s="9">
        <f t="shared" si="23"/>
        <v>0</v>
      </c>
      <c r="I48" s="9">
        <f t="shared" si="23"/>
        <v>0</v>
      </c>
      <c r="J48" s="9">
        <f t="shared" si="23"/>
        <v>0</v>
      </c>
      <c r="K48" s="9">
        <f t="shared" si="23"/>
        <v>0</v>
      </c>
      <c r="L48" s="9">
        <f t="shared" si="23"/>
        <v>0</v>
      </c>
      <c r="M48" s="9">
        <f t="shared" si="23"/>
        <v>0</v>
      </c>
      <c r="N48" s="9">
        <f t="shared" si="23"/>
        <v>0</v>
      </c>
      <c r="O48" s="9">
        <f t="shared" si="23"/>
        <v>0</v>
      </c>
      <c r="P48" s="9">
        <f t="shared" si="23"/>
        <v>0</v>
      </c>
      <c r="Q48" s="9">
        <f t="shared" si="23"/>
        <v>0</v>
      </c>
    </row>
    <row r="49" spans="1:18" ht="27" customHeight="1" x14ac:dyDescent="0.3">
      <c r="A49" s="124"/>
      <c r="B49" s="100"/>
      <c r="C49" s="123"/>
      <c r="D49" s="47" t="s">
        <v>15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</row>
    <row r="50" spans="1:18" ht="27" customHeight="1" x14ac:dyDescent="0.3">
      <c r="A50" s="124"/>
      <c r="B50" s="100"/>
      <c r="C50" s="123"/>
      <c r="D50" s="47" t="s">
        <v>16</v>
      </c>
      <c r="E50" s="9">
        <f t="shared" si="6"/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</row>
    <row r="51" spans="1:18" ht="27" customHeight="1" x14ac:dyDescent="0.3">
      <c r="A51" s="124"/>
      <c r="B51" s="100"/>
      <c r="C51" s="123"/>
      <c r="D51" s="47" t="s">
        <v>17</v>
      </c>
      <c r="E51" s="9">
        <f t="shared" si="6"/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</row>
    <row r="52" spans="1:18" ht="27" customHeight="1" x14ac:dyDescent="0.3">
      <c r="A52" s="124"/>
      <c r="B52" s="101"/>
      <c r="C52" s="123"/>
      <c r="D52" s="47" t="s">
        <v>18</v>
      </c>
      <c r="E52" s="9">
        <f t="shared" si="6"/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</row>
    <row r="53" spans="1:18" ht="27" customHeight="1" x14ac:dyDescent="0.3">
      <c r="A53" s="102" t="s">
        <v>62</v>
      </c>
      <c r="B53" s="103"/>
      <c r="C53" s="120"/>
      <c r="D53" s="47" t="s">
        <v>1</v>
      </c>
      <c r="E53" s="9">
        <f>E55+E56+E57</f>
        <v>965419.27</v>
      </c>
      <c r="F53" s="48">
        <f t="shared" ref="F53:Q53" si="24">F23+F28+F33+F38+F43+F48</f>
        <v>442219.27</v>
      </c>
      <c r="G53" s="48">
        <f>G23+G28+G33+G38+G43+G48</f>
        <v>174400</v>
      </c>
      <c r="H53" s="48">
        <f t="shared" si="24"/>
        <v>174400</v>
      </c>
      <c r="I53" s="48">
        <f t="shared" si="24"/>
        <v>174400</v>
      </c>
      <c r="J53" s="48">
        <f t="shared" si="24"/>
        <v>0</v>
      </c>
      <c r="K53" s="48">
        <f t="shared" si="24"/>
        <v>0</v>
      </c>
      <c r="L53" s="48">
        <f t="shared" si="24"/>
        <v>0</v>
      </c>
      <c r="M53" s="48">
        <f t="shared" si="24"/>
        <v>0</v>
      </c>
      <c r="N53" s="48">
        <f t="shared" si="24"/>
        <v>0</v>
      </c>
      <c r="O53" s="48">
        <f t="shared" si="24"/>
        <v>0</v>
      </c>
      <c r="P53" s="48">
        <f t="shared" si="24"/>
        <v>0</v>
      </c>
      <c r="Q53" s="48">
        <f t="shared" si="24"/>
        <v>0</v>
      </c>
    </row>
    <row r="54" spans="1:18" ht="27" customHeight="1" x14ac:dyDescent="0.3">
      <c r="A54" s="104"/>
      <c r="B54" s="105"/>
      <c r="C54" s="120"/>
      <c r="D54" s="47" t="s">
        <v>15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</row>
    <row r="55" spans="1:18" ht="27" customHeight="1" x14ac:dyDescent="0.3">
      <c r="A55" s="104"/>
      <c r="B55" s="105"/>
      <c r="C55" s="120"/>
      <c r="D55" s="47" t="s">
        <v>16</v>
      </c>
      <c r="E55" s="9">
        <f t="shared" si="6"/>
        <v>295000</v>
      </c>
      <c r="F55" s="48">
        <f>F25+F30+F35+F40+F45</f>
        <v>71800</v>
      </c>
      <c r="G55" s="48">
        <f t="shared" ref="G55:Q55" si="25">G25+G30+G35+G40+G45+G14</f>
        <v>74400</v>
      </c>
      <c r="H55" s="48">
        <f t="shared" si="25"/>
        <v>74400</v>
      </c>
      <c r="I55" s="48">
        <f t="shared" si="25"/>
        <v>74400</v>
      </c>
      <c r="J55" s="48">
        <f t="shared" si="25"/>
        <v>0</v>
      </c>
      <c r="K55" s="48">
        <f t="shared" si="25"/>
        <v>0</v>
      </c>
      <c r="L55" s="48">
        <f t="shared" si="25"/>
        <v>0</v>
      </c>
      <c r="M55" s="48">
        <f t="shared" si="25"/>
        <v>0</v>
      </c>
      <c r="N55" s="48">
        <f t="shared" si="25"/>
        <v>0</v>
      </c>
      <c r="O55" s="48">
        <f t="shared" si="25"/>
        <v>0</v>
      </c>
      <c r="P55" s="48">
        <f t="shared" si="25"/>
        <v>0</v>
      </c>
      <c r="Q55" s="48">
        <f t="shared" si="25"/>
        <v>0</v>
      </c>
    </row>
    <row r="56" spans="1:18" ht="27" customHeight="1" x14ac:dyDescent="0.3">
      <c r="A56" s="104"/>
      <c r="B56" s="105"/>
      <c r="C56" s="120"/>
      <c r="D56" s="47" t="s">
        <v>17</v>
      </c>
      <c r="E56" s="9">
        <f t="shared" si="6"/>
        <v>670419.27</v>
      </c>
      <c r="F56" s="48">
        <f>F26+F31+F36+F41+F46</f>
        <v>370419.27</v>
      </c>
      <c r="G56" s="48">
        <f t="shared" ref="G56:Q56" si="26">G26+G31+G36+G41+G46+G15</f>
        <v>100000</v>
      </c>
      <c r="H56" s="48">
        <f t="shared" si="26"/>
        <v>100000</v>
      </c>
      <c r="I56" s="48">
        <f t="shared" si="26"/>
        <v>100000</v>
      </c>
      <c r="J56" s="48">
        <f t="shared" si="26"/>
        <v>0</v>
      </c>
      <c r="K56" s="48">
        <f t="shared" si="26"/>
        <v>0</v>
      </c>
      <c r="L56" s="48">
        <f t="shared" si="26"/>
        <v>0</v>
      </c>
      <c r="M56" s="48">
        <f t="shared" si="26"/>
        <v>0</v>
      </c>
      <c r="N56" s="48">
        <f t="shared" si="26"/>
        <v>0</v>
      </c>
      <c r="O56" s="48">
        <f t="shared" si="26"/>
        <v>0</v>
      </c>
      <c r="P56" s="48">
        <f t="shared" si="26"/>
        <v>0</v>
      </c>
      <c r="Q56" s="48">
        <f t="shared" si="26"/>
        <v>0</v>
      </c>
    </row>
    <row r="57" spans="1:18" ht="27" customHeight="1" x14ac:dyDescent="0.3">
      <c r="A57" s="106"/>
      <c r="B57" s="107"/>
      <c r="C57" s="120"/>
      <c r="D57" s="47" t="s">
        <v>18</v>
      </c>
      <c r="E57" s="9">
        <f>SUM(F57:Q57)</f>
        <v>0</v>
      </c>
      <c r="F57" s="48">
        <f>F27+F32+F37+F42+F47</f>
        <v>0</v>
      </c>
      <c r="G57" s="48">
        <f t="shared" ref="G57:N57" si="27">G27+G32+G37+G42+G47+G16</f>
        <v>0</v>
      </c>
      <c r="H57" s="48">
        <f t="shared" si="27"/>
        <v>0</v>
      </c>
      <c r="I57" s="48">
        <f t="shared" si="27"/>
        <v>0</v>
      </c>
      <c r="J57" s="48">
        <f t="shared" si="27"/>
        <v>0</v>
      </c>
      <c r="K57" s="48">
        <f t="shared" si="27"/>
        <v>0</v>
      </c>
      <c r="L57" s="48">
        <f t="shared" si="27"/>
        <v>0</v>
      </c>
      <c r="M57" s="48">
        <f t="shared" si="27"/>
        <v>0</v>
      </c>
      <c r="N57" s="48">
        <f t="shared" si="27"/>
        <v>0</v>
      </c>
      <c r="O57" s="48">
        <f>O27+O32+O37+O42+O47</f>
        <v>0</v>
      </c>
      <c r="P57" s="48">
        <f>P27+P32+P37+P42+P47+P16</f>
        <v>0</v>
      </c>
      <c r="Q57" s="48">
        <f>Q27+Q32+Q37+Q42+Q47+Q16</f>
        <v>0</v>
      </c>
    </row>
    <row r="58" spans="1:18" ht="27" customHeight="1" x14ac:dyDescent="0.3">
      <c r="A58" s="121" t="s">
        <v>125</v>
      </c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</row>
    <row r="59" spans="1:18" ht="27" customHeight="1" x14ac:dyDescent="0.3">
      <c r="A59" s="122" t="s">
        <v>30</v>
      </c>
      <c r="B59" s="123" t="s">
        <v>67</v>
      </c>
      <c r="C59" s="123" t="s">
        <v>128</v>
      </c>
      <c r="D59" s="47" t="s">
        <v>1</v>
      </c>
      <c r="E59" s="9">
        <f t="shared" ref="E59:E78" si="28">SUM(F59:Q59)</f>
        <v>9151047.6174599994</v>
      </c>
      <c r="F59" s="9">
        <f>F61+F62+F63</f>
        <v>1604952.1600000001</v>
      </c>
      <c r="G59" s="9">
        <f>G61+G62+G63</f>
        <v>4095195.4582600002</v>
      </c>
      <c r="H59" s="9">
        <f>H61+H62+H63</f>
        <v>1744500</v>
      </c>
      <c r="I59" s="9">
        <f>I61+I62+I63</f>
        <v>1706399.9992000002</v>
      </c>
      <c r="J59" s="9">
        <f t="shared" ref="J59:Q59" si="29">J61+J62+J63</f>
        <v>0</v>
      </c>
      <c r="K59" s="9">
        <f t="shared" si="29"/>
        <v>0</v>
      </c>
      <c r="L59" s="9">
        <f t="shared" si="29"/>
        <v>0</v>
      </c>
      <c r="M59" s="9">
        <f t="shared" si="29"/>
        <v>0</v>
      </c>
      <c r="N59" s="9">
        <f t="shared" si="29"/>
        <v>0</v>
      </c>
      <c r="O59" s="9">
        <f t="shared" si="29"/>
        <v>0</v>
      </c>
      <c r="P59" s="9">
        <f t="shared" si="29"/>
        <v>0</v>
      </c>
      <c r="Q59" s="9">
        <f t="shared" si="29"/>
        <v>0</v>
      </c>
    </row>
    <row r="60" spans="1:18" ht="27" customHeight="1" x14ac:dyDescent="0.3">
      <c r="A60" s="122"/>
      <c r="B60" s="123"/>
      <c r="C60" s="123"/>
      <c r="D60" s="47" t="s">
        <v>15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</row>
    <row r="61" spans="1:18" ht="27" customHeight="1" x14ac:dyDescent="0.3">
      <c r="A61" s="122"/>
      <c r="B61" s="123"/>
      <c r="C61" s="123"/>
      <c r="D61" s="47" t="s">
        <v>16</v>
      </c>
      <c r="E61" s="9">
        <f t="shared" si="28"/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</row>
    <row r="62" spans="1:18" ht="27" customHeight="1" x14ac:dyDescent="0.3">
      <c r="A62" s="122"/>
      <c r="B62" s="123"/>
      <c r="C62" s="123"/>
      <c r="D62" s="47" t="s">
        <v>17</v>
      </c>
      <c r="E62" s="9">
        <f>SUM(F62:Q62)</f>
        <v>9151047.6174599994</v>
      </c>
      <c r="F62" s="9">
        <f>F64+F65+F66</f>
        <v>1604952.1600000001</v>
      </c>
      <c r="G62" s="9">
        <f>G64+G65+G66+G67+G68</f>
        <v>4095195.4582600002</v>
      </c>
      <c r="H62" s="9">
        <f>H64+H65+H66</f>
        <v>1744500</v>
      </c>
      <c r="I62" s="9">
        <f>I64+I65+I66</f>
        <v>1706399.9992000002</v>
      </c>
      <c r="J62" s="9">
        <v>0</v>
      </c>
      <c r="K62" s="9">
        <f t="shared" ref="K62:Q62" si="30">K64+K65+K66</f>
        <v>0</v>
      </c>
      <c r="L62" s="9">
        <f t="shared" si="30"/>
        <v>0</v>
      </c>
      <c r="M62" s="9">
        <f t="shared" si="30"/>
        <v>0</v>
      </c>
      <c r="N62" s="9">
        <f t="shared" si="30"/>
        <v>0</v>
      </c>
      <c r="O62" s="9">
        <f t="shared" si="30"/>
        <v>0</v>
      </c>
      <c r="P62" s="9">
        <f t="shared" si="30"/>
        <v>0</v>
      </c>
      <c r="Q62" s="9">
        <f t="shared" si="30"/>
        <v>0</v>
      </c>
      <c r="R62" s="14"/>
    </row>
    <row r="63" spans="1:18" ht="27" customHeight="1" x14ac:dyDescent="0.3">
      <c r="A63" s="122"/>
      <c r="B63" s="123"/>
      <c r="C63" s="123"/>
      <c r="D63" s="47" t="s">
        <v>18</v>
      </c>
      <c r="E63" s="9">
        <f t="shared" si="28"/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</row>
    <row r="64" spans="1:18" s="39" customFormat="1" ht="66" hidden="1" customHeight="1" x14ac:dyDescent="0.25">
      <c r="A64" s="84" t="s">
        <v>36</v>
      </c>
      <c r="B64" s="85" t="s">
        <v>35</v>
      </c>
      <c r="C64" s="81" t="s">
        <v>34</v>
      </c>
      <c r="D64" s="86" t="s">
        <v>17</v>
      </c>
      <c r="E64" s="87">
        <f>SUM(F64:Q64)</f>
        <v>6532990.6417399999</v>
      </c>
      <c r="F64" s="87">
        <v>1346848.28</v>
      </c>
      <c r="G64" s="89">
        <v>2238969.2000000002</v>
      </c>
      <c r="H64" s="87">
        <v>1492843.74174</v>
      </c>
      <c r="I64" s="87">
        <f>1331834.36+166119.34-43624.28</f>
        <v>1454329.4200000002</v>
      </c>
      <c r="J64" s="87">
        <v>0</v>
      </c>
      <c r="K64" s="87">
        <v>0</v>
      </c>
      <c r="L64" s="87">
        <v>0</v>
      </c>
      <c r="M64" s="87">
        <v>0</v>
      </c>
      <c r="N64" s="87">
        <v>0</v>
      </c>
      <c r="O64" s="87">
        <v>0</v>
      </c>
      <c r="P64" s="87">
        <v>0</v>
      </c>
      <c r="Q64" s="87">
        <v>0</v>
      </c>
      <c r="R64" s="75"/>
    </row>
    <row r="65" spans="1:18" ht="27" hidden="1" customHeight="1" x14ac:dyDescent="0.25">
      <c r="A65" s="79" t="s">
        <v>37</v>
      </c>
      <c r="B65" s="80" t="s">
        <v>46</v>
      </c>
      <c r="C65" s="81" t="s">
        <v>33</v>
      </c>
      <c r="D65" s="82" t="s">
        <v>17</v>
      </c>
      <c r="E65" s="83">
        <f t="shared" si="28"/>
        <v>491996.93571999995</v>
      </c>
      <c r="F65" s="83">
        <v>61931.8</v>
      </c>
      <c r="G65" s="90">
        <v>143216.93826</v>
      </c>
      <c r="H65" s="83">
        <v>143216.93826</v>
      </c>
      <c r="I65" s="83">
        <v>143631.2592</v>
      </c>
      <c r="J65" s="83">
        <v>0</v>
      </c>
      <c r="K65" s="83">
        <v>0</v>
      </c>
      <c r="L65" s="83">
        <v>0</v>
      </c>
      <c r="M65" s="83">
        <v>0</v>
      </c>
      <c r="N65" s="83">
        <v>0</v>
      </c>
      <c r="O65" s="83">
        <v>0</v>
      </c>
      <c r="P65" s="83">
        <v>0</v>
      </c>
      <c r="Q65" s="83">
        <v>0</v>
      </c>
    </row>
    <row r="66" spans="1:18" s="39" customFormat="1" ht="27" hidden="1" customHeight="1" x14ac:dyDescent="0.25">
      <c r="A66" s="84" t="s">
        <v>47</v>
      </c>
      <c r="B66" s="85" t="s">
        <v>38</v>
      </c>
      <c r="C66" s="81" t="s">
        <v>33</v>
      </c>
      <c r="D66" s="86" t="s">
        <v>17</v>
      </c>
      <c r="E66" s="87">
        <f t="shared" si="28"/>
        <v>521490.04</v>
      </c>
      <c r="F66" s="87">
        <v>196172.08</v>
      </c>
      <c r="G66" s="89">
        <v>108439.31999999999</v>
      </c>
      <c r="H66" s="87">
        <v>108439.31999999999</v>
      </c>
      <c r="I66" s="87">
        <v>108439.31999999999</v>
      </c>
      <c r="J66" s="87">
        <v>0</v>
      </c>
      <c r="K66" s="87">
        <v>0</v>
      </c>
      <c r="L66" s="87">
        <v>0</v>
      </c>
      <c r="M66" s="87">
        <v>0</v>
      </c>
      <c r="N66" s="87">
        <v>0</v>
      </c>
      <c r="O66" s="87">
        <v>0</v>
      </c>
      <c r="P66" s="87">
        <v>0</v>
      </c>
      <c r="Q66" s="87">
        <v>0</v>
      </c>
      <c r="R66" s="75">
        <f>F66+F26+F65</f>
        <v>628523.15</v>
      </c>
    </row>
    <row r="67" spans="1:18" s="39" customFormat="1" ht="81" hidden="1" customHeight="1" x14ac:dyDescent="0.25">
      <c r="A67" s="79" t="s">
        <v>48</v>
      </c>
      <c r="B67" s="88" t="s">
        <v>155</v>
      </c>
      <c r="C67" s="81" t="s">
        <v>33</v>
      </c>
      <c r="D67" s="86" t="s">
        <v>17</v>
      </c>
      <c r="E67" s="87">
        <f>SUM(F67:Q67)</f>
        <v>1604570</v>
      </c>
      <c r="F67" s="87">
        <v>0</v>
      </c>
      <c r="G67" s="89">
        <v>1604570</v>
      </c>
      <c r="H67" s="87">
        <v>0</v>
      </c>
      <c r="I67" s="87">
        <v>0</v>
      </c>
      <c r="J67" s="87">
        <v>0</v>
      </c>
      <c r="K67" s="87">
        <v>0</v>
      </c>
      <c r="L67" s="87">
        <v>0</v>
      </c>
      <c r="M67" s="87">
        <v>0</v>
      </c>
      <c r="N67" s="87">
        <v>0</v>
      </c>
      <c r="O67" s="87">
        <v>0</v>
      </c>
      <c r="P67" s="87">
        <v>0</v>
      </c>
      <c r="Q67" s="87">
        <v>0</v>
      </c>
    </row>
    <row r="68" spans="1:18" s="39" customFormat="1" ht="27" hidden="1" customHeight="1" x14ac:dyDescent="0.25">
      <c r="A68" s="84" t="s">
        <v>151</v>
      </c>
      <c r="B68" s="88" t="s">
        <v>49</v>
      </c>
      <c r="C68" s="81" t="s">
        <v>34</v>
      </c>
      <c r="D68" s="86" t="s">
        <v>17</v>
      </c>
      <c r="E68" s="87">
        <f t="shared" si="28"/>
        <v>0</v>
      </c>
      <c r="F68" s="87">
        <v>0</v>
      </c>
      <c r="G68" s="89">
        <v>0</v>
      </c>
      <c r="H68" s="87">
        <v>0</v>
      </c>
      <c r="I68" s="87">
        <v>0</v>
      </c>
      <c r="J68" s="87">
        <v>0</v>
      </c>
      <c r="K68" s="87">
        <v>0</v>
      </c>
      <c r="L68" s="87">
        <v>0</v>
      </c>
      <c r="M68" s="87">
        <v>0</v>
      </c>
      <c r="N68" s="87">
        <v>0</v>
      </c>
      <c r="O68" s="87">
        <v>0</v>
      </c>
      <c r="P68" s="87">
        <v>0</v>
      </c>
      <c r="Q68" s="87">
        <v>0</v>
      </c>
    </row>
    <row r="69" spans="1:18" ht="27" customHeight="1" x14ac:dyDescent="0.3">
      <c r="A69" s="96" t="s">
        <v>32</v>
      </c>
      <c r="B69" s="99" t="s">
        <v>154</v>
      </c>
      <c r="C69" s="99" t="s">
        <v>128</v>
      </c>
      <c r="D69" s="47" t="s">
        <v>1</v>
      </c>
      <c r="E69" s="9">
        <f t="shared" si="28"/>
        <v>1195680</v>
      </c>
      <c r="F69" s="9">
        <f>F71+F72+F73</f>
        <v>245680</v>
      </c>
      <c r="G69" s="9">
        <f t="shared" ref="G69:Q69" si="31">G71+G72+G73</f>
        <v>350000</v>
      </c>
      <c r="H69" s="9">
        <f t="shared" si="31"/>
        <v>300000</v>
      </c>
      <c r="I69" s="9">
        <f t="shared" si="31"/>
        <v>300000</v>
      </c>
      <c r="J69" s="9">
        <f t="shared" si="31"/>
        <v>0</v>
      </c>
      <c r="K69" s="9">
        <f t="shared" si="31"/>
        <v>0</v>
      </c>
      <c r="L69" s="9">
        <f t="shared" si="31"/>
        <v>0</v>
      </c>
      <c r="M69" s="9">
        <f t="shared" si="31"/>
        <v>0</v>
      </c>
      <c r="N69" s="9">
        <f t="shared" si="31"/>
        <v>0</v>
      </c>
      <c r="O69" s="9">
        <f t="shared" si="31"/>
        <v>0</v>
      </c>
      <c r="P69" s="9">
        <f t="shared" si="31"/>
        <v>0</v>
      </c>
      <c r="Q69" s="9">
        <f t="shared" si="31"/>
        <v>0</v>
      </c>
      <c r="R69" s="14"/>
    </row>
    <row r="70" spans="1:18" ht="27" customHeight="1" x14ac:dyDescent="0.3">
      <c r="A70" s="97"/>
      <c r="B70" s="100"/>
      <c r="C70" s="100"/>
      <c r="D70" s="47" t="s">
        <v>15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24"/>
    </row>
    <row r="71" spans="1:18" ht="27" customHeight="1" x14ac:dyDescent="0.3">
      <c r="A71" s="97"/>
      <c r="B71" s="100"/>
      <c r="C71" s="100"/>
      <c r="D71" s="47" t="s">
        <v>16</v>
      </c>
      <c r="E71" s="9">
        <f t="shared" si="28"/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</row>
    <row r="72" spans="1:18" ht="27" customHeight="1" x14ac:dyDescent="0.3">
      <c r="A72" s="97"/>
      <c r="B72" s="100"/>
      <c r="C72" s="100"/>
      <c r="D72" s="47" t="s">
        <v>17</v>
      </c>
      <c r="E72" s="9">
        <f t="shared" si="28"/>
        <v>1195680</v>
      </c>
      <c r="F72" s="9">
        <v>245680</v>
      </c>
      <c r="G72" s="9">
        <v>350000</v>
      </c>
      <c r="H72" s="9">
        <v>300000</v>
      </c>
      <c r="I72" s="9">
        <v>300000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49"/>
    </row>
    <row r="73" spans="1:18" ht="27" customHeight="1" x14ac:dyDescent="0.3">
      <c r="A73" s="98"/>
      <c r="B73" s="101"/>
      <c r="C73" s="101"/>
      <c r="D73" s="47" t="s">
        <v>18</v>
      </c>
      <c r="E73" s="9">
        <f t="shared" si="28"/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</row>
    <row r="74" spans="1:18" ht="27" customHeight="1" x14ac:dyDescent="0.3">
      <c r="A74" s="102" t="s">
        <v>63</v>
      </c>
      <c r="B74" s="103"/>
      <c r="C74" s="108"/>
      <c r="D74" s="47" t="s">
        <v>1</v>
      </c>
      <c r="E74" s="9">
        <f t="shared" si="28"/>
        <v>10346727.617459999</v>
      </c>
      <c r="F74" s="9">
        <f t="shared" ref="F74:Q74" si="32">F59+F69</f>
        <v>1850632.1600000001</v>
      </c>
      <c r="G74" s="9">
        <f>G59+G69</f>
        <v>4445195.4582599998</v>
      </c>
      <c r="H74" s="9">
        <f t="shared" si="32"/>
        <v>2044500</v>
      </c>
      <c r="I74" s="9">
        <f t="shared" si="32"/>
        <v>2006399.9992000002</v>
      </c>
      <c r="J74" s="9">
        <f t="shared" si="32"/>
        <v>0</v>
      </c>
      <c r="K74" s="9">
        <f t="shared" si="32"/>
        <v>0</v>
      </c>
      <c r="L74" s="9">
        <f t="shared" si="32"/>
        <v>0</v>
      </c>
      <c r="M74" s="9">
        <f t="shared" si="32"/>
        <v>0</v>
      </c>
      <c r="N74" s="9">
        <f t="shared" si="32"/>
        <v>0</v>
      </c>
      <c r="O74" s="9">
        <f t="shared" si="32"/>
        <v>0</v>
      </c>
      <c r="P74" s="9">
        <f t="shared" si="32"/>
        <v>0</v>
      </c>
      <c r="Q74" s="9">
        <f t="shared" si="32"/>
        <v>0</v>
      </c>
    </row>
    <row r="75" spans="1:18" ht="27" customHeight="1" x14ac:dyDescent="0.3">
      <c r="A75" s="104"/>
      <c r="B75" s="105"/>
      <c r="C75" s="108"/>
      <c r="D75" s="47" t="s">
        <v>15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</row>
    <row r="76" spans="1:18" ht="27" customHeight="1" x14ac:dyDescent="0.3">
      <c r="A76" s="104"/>
      <c r="B76" s="105"/>
      <c r="C76" s="108"/>
      <c r="D76" s="47" t="s">
        <v>16</v>
      </c>
      <c r="E76" s="9">
        <f t="shared" si="28"/>
        <v>0</v>
      </c>
      <c r="F76" s="9">
        <f t="shared" ref="F76:Q76" si="33">F61+F71</f>
        <v>0</v>
      </c>
      <c r="G76" s="9">
        <f t="shared" si="33"/>
        <v>0</v>
      </c>
      <c r="H76" s="9">
        <f t="shared" si="33"/>
        <v>0</v>
      </c>
      <c r="I76" s="9">
        <f t="shared" si="33"/>
        <v>0</v>
      </c>
      <c r="J76" s="9">
        <f t="shared" si="33"/>
        <v>0</v>
      </c>
      <c r="K76" s="9">
        <f t="shared" si="33"/>
        <v>0</v>
      </c>
      <c r="L76" s="9">
        <f t="shared" si="33"/>
        <v>0</v>
      </c>
      <c r="M76" s="9">
        <f t="shared" si="33"/>
        <v>0</v>
      </c>
      <c r="N76" s="9">
        <f t="shared" si="33"/>
        <v>0</v>
      </c>
      <c r="O76" s="9">
        <f t="shared" si="33"/>
        <v>0</v>
      </c>
      <c r="P76" s="9">
        <f t="shared" si="33"/>
        <v>0</v>
      </c>
      <c r="Q76" s="9">
        <f t="shared" si="33"/>
        <v>0</v>
      </c>
    </row>
    <row r="77" spans="1:18" ht="27" customHeight="1" x14ac:dyDescent="0.3">
      <c r="A77" s="104"/>
      <c r="B77" s="105"/>
      <c r="C77" s="108"/>
      <c r="D77" s="47" t="s">
        <v>17</v>
      </c>
      <c r="E77" s="9">
        <f t="shared" si="28"/>
        <v>10346727.617459999</v>
      </c>
      <c r="F77" s="9">
        <f t="shared" ref="F77:Q77" si="34">F62+F72</f>
        <v>1850632.1600000001</v>
      </c>
      <c r="G77" s="9">
        <f t="shared" si="34"/>
        <v>4445195.4582599998</v>
      </c>
      <c r="H77" s="9">
        <f t="shared" si="34"/>
        <v>2044500</v>
      </c>
      <c r="I77" s="9">
        <f t="shared" si="34"/>
        <v>2006399.9992000002</v>
      </c>
      <c r="J77" s="9">
        <f t="shared" si="34"/>
        <v>0</v>
      </c>
      <c r="K77" s="9">
        <f t="shared" si="34"/>
        <v>0</v>
      </c>
      <c r="L77" s="9">
        <f t="shared" si="34"/>
        <v>0</v>
      </c>
      <c r="M77" s="9">
        <f t="shared" si="34"/>
        <v>0</v>
      </c>
      <c r="N77" s="9">
        <f t="shared" si="34"/>
        <v>0</v>
      </c>
      <c r="O77" s="9">
        <f t="shared" si="34"/>
        <v>0</v>
      </c>
      <c r="P77" s="9">
        <f t="shared" si="34"/>
        <v>0</v>
      </c>
      <c r="Q77" s="9">
        <f t="shared" si="34"/>
        <v>0</v>
      </c>
    </row>
    <row r="78" spans="1:18" ht="27" customHeight="1" x14ac:dyDescent="0.3">
      <c r="A78" s="106"/>
      <c r="B78" s="107"/>
      <c r="C78" s="108"/>
      <c r="D78" s="47" t="s">
        <v>18</v>
      </c>
      <c r="E78" s="9">
        <f t="shared" si="28"/>
        <v>0</v>
      </c>
      <c r="F78" s="9">
        <f t="shared" ref="F78:Q78" si="35">F63+F73</f>
        <v>0</v>
      </c>
      <c r="G78" s="9">
        <f t="shared" si="35"/>
        <v>0</v>
      </c>
      <c r="H78" s="9">
        <f t="shared" si="35"/>
        <v>0</v>
      </c>
      <c r="I78" s="9">
        <f t="shared" si="35"/>
        <v>0</v>
      </c>
      <c r="J78" s="9">
        <f t="shared" si="35"/>
        <v>0</v>
      </c>
      <c r="K78" s="9">
        <f t="shared" si="35"/>
        <v>0</v>
      </c>
      <c r="L78" s="9">
        <f t="shared" si="35"/>
        <v>0</v>
      </c>
      <c r="M78" s="9">
        <f t="shared" si="35"/>
        <v>0</v>
      </c>
      <c r="N78" s="9">
        <f t="shared" si="35"/>
        <v>0</v>
      </c>
      <c r="O78" s="9">
        <f t="shared" si="35"/>
        <v>0</v>
      </c>
      <c r="P78" s="9">
        <f t="shared" si="35"/>
        <v>0</v>
      </c>
      <c r="Q78" s="9">
        <f t="shared" si="35"/>
        <v>0</v>
      </c>
    </row>
    <row r="79" spans="1:18" ht="27" customHeight="1" x14ac:dyDescent="0.3">
      <c r="A79" s="119" t="s">
        <v>126</v>
      </c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</row>
    <row r="80" spans="1:18" ht="27" customHeight="1" x14ac:dyDescent="0.3">
      <c r="A80" s="96" t="s">
        <v>43</v>
      </c>
      <c r="B80" s="99" t="s">
        <v>68</v>
      </c>
      <c r="C80" s="99" t="s">
        <v>33</v>
      </c>
      <c r="D80" s="47" t="s">
        <v>1</v>
      </c>
      <c r="E80" s="9">
        <f t="shared" ref="E80:E89" si="36">SUM(F80:Q80)</f>
        <v>1627600</v>
      </c>
      <c r="F80" s="9">
        <f t="shared" ref="F80:Q80" si="37">SUM(F82:F84)</f>
        <v>272200</v>
      </c>
      <c r="G80" s="9">
        <f t="shared" si="37"/>
        <v>451800</v>
      </c>
      <c r="H80" s="9">
        <f t="shared" si="37"/>
        <v>451800</v>
      </c>
      <c r="I80" s="9">
        <f t="shared" si="37"/>
        <v>451800</v>
      </c>
      <c r="J80" s="9">
        <f t="shared" si="37"/>
        <v>0</v>
      </c>
      <c r="K80" s="9">
        <f t="shared" si="37"/>
        <v>0</v>
      </c>
      <c r="L80" s="9">
        <f t="shared" si="37"/>
        <v>0</v>
      </c>
      <c r="M80" s="9">
        <f t="shared" si="37"/>
        <v>0</v>
      </c>
      <c r="N80" s="9">
        <f t="shared" si="37"/>
        <v>0</v>
      </c>
      <c r="O80" s="9">
        <f t="shared" si="37"/>
        <v>0</v>
      </c>
      <c r="P80" s="9">
        <f t="shared" si="37"/>
        <v>0</v>
      </c>
      <c r="Q80" s="9">
        <f t="shared" si="37"/>
        <v>0</v>
      </c>
    </row>
    <row r="81" spans="1:17" ht="27" customHeight="1" x14ac:dyDescent="0.3">
      <c r="A81" s="97"/>
      <c r="B81" s="100"/>
      <c r="C81" s="100"/>
      <c r="D81" s="47" t="s">
        <v>15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</row>
    <row r="82" spans="1:17" ht="27" customHeight="1" x14ac:dyDescent="0.3">
      <c r="A82" s="97"/>
      <c r="B82" s="100"/>
      <c r="C82" s="100"/>
      <c r="D82" s="47" t="s">
        <v>16</v>
      </c>
      <c r="E82" s="9">
        <f t="shared" si="36"/>
        <v>1627600</v>
      </c>
      <c r="F82" s="9">
        <v>272200</v>
      </c>
      <c r="G82" s="9">
        <v>451800</v>
      </c>
      <c r="H82" s="9">
        <v>451800</v>
      </c>
      <c r="I82" s="9">
        <v>451800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</row>
    <row r="83" spans="1:17" ht="27" customHeight="1" x14ac:dyDescent="0.3">
      <c r="A83" s="97"/>
      <c r="B83" s="100"/>
      <c r="C83" s="100"/>
      <c r="D83" s="47" t="s">
        <v>17</v>
      </c>
      <c r="E83" s="9">
        <f t="shared" si="36"/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</row>
    <row r="84" spans="1:17" ht="27" customHeight="1" x14ac:dyDescent="0.3">
      <c r="A84" s="98"/>
      <c r="B84" s="101"/>
      <c r="C84" s="101"/>
      <c r="D84" s="47" t="s">
        <v>18</v>
      </c>
      <c r="E84" s="9">
        <f t="shared" si="36"/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</row>
    <row r="85" spans="1:17" ht="27" customHeight="1" x14ac:dyDescent="0.3">
      <c r="A85" s="102" t="s">
        <v>69</v>
      </c>
      <c r="B85" s="103"/>
      <c r="C85" s="108"/>
      <c r="D85" s="47" t="s">
        <v>1</v>
      </c>
      <c r="E85" s="9">
        <f t="shared" si="36"/>
        <v>1627600</v>
      </c>
      <c r="F85" s="9">
        <f t="shared" ref="F85:Q85" si="38">F80</f>
        <v>272200</v>
      </c>
      <c r="G85" s="9">
        <f t="shared" si="38"/>
        <v>451800</v>
      </c>
      <c r="H85" s="9">
        <f t="shared" si="38"/>
        <v>451800</v>
      </c>
      <c r="I85" s="9">
        <f t="shared" si="38"/>
        <v>451800</v>
      </c>
      <c r="J85" s="9">
        <f t="shared" si="38"/>
        <v>0</v>
      </c>
      <c r="K85" s="9">
        <f t="shared" si="38"/>
        <v>0</v>
      </c>
      <c r="L85" s="9">
        <f t="shared" si="38"/>
        <v>0</v>
      </c>
      <c r="M85" s="9">
        <f t="shared" si="38"/>
        <v>0</v>
      </c>
      <c r="N85" s="9">
        <f t="shared" si="38"/>
        <v>0</v>
      </c>
      <c r="O85" s="9">
        <f t="shared" si="38"/>
        <v>0</v>
      </c>
      <c r="P85" s="9">
        <f t="shared" si="38"/>
        <v>0</v>
      </c>
      <c r="Q85" s="9">
        <f t="shared" si="38"/>
        <v>0</v>
      </c>
    </row>
    <row r="86" spans="1:17" ht="27" customHeight="1" x14ac:dyDescent="0.3">
      <c r="A86" s="104"/>
      <c r="B86" s="105"/>
      <c r="C86" s="108"/>
      <c r="D86" s="47" t="s">
        <v>15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</row>
    <row r="87" spans="1:17" ht="27" customHeight="1" x14ac:dyDescent="0.3">
      <c r="A87" s="104"/>
      <c r="B87" s="105"/>
      <c r="C87" s="108"/>
      <c r="D87" s="47" t="s">
        <v>16</v>
      </c>
      <c r="E87" s="9">
        <f t="shared" si="36"/>
        <v>1627600</v>
      </c>
      <c r="F87" s="9">
        <f t="shared" ref="F87:Q87" si="39">F82</f>
        <v>272200</v>
      </c>
      <c r="G87" s="9">
        <f t="shared" si="39"/>
        <v>451800</v>
      </c>
      <c r="H87" s="9">
        <f t="shared" si="39"/>
        <v>451800</v>
      </c>
      <c r="I87" s="9">
        <f t="shared" si="39"/>
        <v>451800</v>
      </c>
      <c r="J87" s="9">
        <f t="shared" si="39"/>
        <v>0</v>
      </c>
      <c r="K87" s="9">
        <f t="shared" si="39"/>
        <v>0</v>
      </c>
      <c r="L87" s="9">
        <f t="shared" si="39"/>
        <v>0</v>
      </c>
      <c r="M87" s="9">
        <f t="shared" si="39"/>
        <v>0</v>
      </c>
      <c r="N87" s="9">
        <f t="shared" si="39"/>
        <v>0</v>
      </c>
      <c r="O87" s="9">
        <f t="shared" si="39"/>
        <v>0</v>
      </c>
      <c r="P87" s="9">
        <f t="shared" si="39"/>
        <v>0</v>
      </c>
      <c r="Q87" s="9">
        <f t="shared" si="39"/>
        <v>0</v>
      </c>
    </row>
    <row r="88" spans="1:17" ht="27" customHeight="1" x14ac:dyDescent="0.3">
      <c r="A88" s="104"/>
      <c r="B88" s="105"/>
      <c r="C88" s="108"/>
      <c r="D88" s="47" t="s">
        <v>17</v>
      </c>
      <c r="E88" s="9">
        <f t="shared" si="36"/>
        <v>0</v>
      </c>
      <c r="F88" s="9">
        <f t="shared" ref="F88:Q88" si="40">F83</f>
        <v>0</v>
      </c>
      <c r="G88" s="9">
        <f t="shared" si="40"/>
        <v>0</v>
      </c>
      <c r="H88" s="9">
        <f t="shared" si="40"/>
        <v>0</v>
      </c>
      <c r="I88" s="9">
        <f t="shared" si="40"/>
        <v>0</v>
      </c>
      <c r="J88" s="9">
        <f t="shared" si="40"/>
        <v>0</v>
      </c>
      <c r="K88" s="9">
        <f t="shared" si="40"/>
        <v>0</v>
      </c>
      <c r="L88" s="9">
        <f t="shared" si="40"/>
        <v>0</v>
      </c>
      <c r="M88" s="9">
        <f t="shared" si="40"/>
        <v>0</v>
      </c>
      <c r="N88" s="9">
        <f t="shared" si="40"/>
        <v>0</v>
      </c>
      <c r="O88" s="9">
        <f t="shared" si="40"/>
        <v>0</v>
      </c>
      <c r="P88" s="9">
        <f t="shared" si="40"/>
        <v>0</v>
      </c>
      <c r="Q88" s="9">
        <f t="shared" si="40"/>
        <v>0</v>
      </c>
    </row>
    <row r="89" spans="1:17" ht="27" customHeight="1" x14ac:dyDescent="0.3">
      <c r="A89" s="106"/>
      <c r="B89" s="107"/>
      <c r="C89" s="108"/>
      <c r="D89" s="47" t="s">
        <v>18</v>
      </c>
      <c r="E89" s="9">
        <f t="shared" si="36"/>
        <v>0</v>
      </c>
      <c r="F89" s="9">
        <f t="shared" ref="F89:Q89" si="41">F84</f>
        <v>0</v>
      </c>
      <c r="G89" s="9">
        <f t="shared" si="41"/>
        <v>0</v>
      </c>
      <c r="H89" s="9">
        <f t="shared" si="41"/>
        <v>0</v>
      </c>
      <c r="I89" s="9">
        <f t="shared" si="41"/>
        <v>0</v>
      </c>
      <c r="J89" s="9">
        <f t="shared" si="41"/>
        <v>0</v>
      </c>
      <c r="K89" s="9">
        <f t="shared" si="41"/>
        <v>0</v>
      </c>
      <c r="L89" s="9">
        <f t="shared" si="41"/>
        <v>0</v>
      </c>
      <c r="M89" s="9">
        <f t="shared" si="41"/>
        <v>0</v>
      </c>
      <c r="N89" s="9">
        <f t="shared" si="41"/>
        <v>0</v>
      </c>
      <c r="O89" s="9">
        <f t="shared" si="41"/>
        <v>0</v>
      </c>
      <c r="P89" s="9">
        <f t="shared" si="41"/>
        <v>0</v>
      </c>
      <c r="Q89" s="9">
        <f t="shared" si="41"/>
        <v>0</v>
      </c>
    </row>
    <row r="90" spans="1:17" ht="27" customHeight="1" x14ac:dyDescent="0.3">
      <c r="A90" s="109" t="s">
        <v>70</v>
      </c>
      <c r="B90" s="109"/>
      <c r="C90" s="110"/>
      <c r="D90" s="47" t="s">
        <v>29</v>
      </c>
      <c r="E90" s="63">
        <f>E92+E93+E94</f>
        <v>42939746.887460001</v>
      </c>
      <c r="F90" s="63">
        <f t="shared" ref="F90:Q90" si="42">F17+F53+F74+F85</f>
        <v>2565051.4300000002</v>
      </c>
      <c r="G90" s="78">
        <f t="shared" si="42"/>
        <v>5071395.4582599998</v>
      </c>
      <c r="H90" s="74">
        <f t="shared" si="42"/>
        <v>2670700</v>
      </c>
      <c r="I90" s="74">
        <f t="shared" si="42"/>
        <v>2632599.9992000004</v>
      </c>
      <c r="J90" s="63">
        <f t="shared" si="42"/>
        <v>0</v>
      </c>
      <c r="K90" s="63">
        <f t="shared" si="42"/>
        <v>0</v>
      </c>
      <c r="L90" s="63">
        <f t="shared" si="42"/>
        <v>0</v>
      </c>
      <c r="M90" s="63">
        <f t="shared" si="42"/>
        <v>0</v>
      </c>
      <c r="N90" s="63">
        <f t="shared" si="42"/>
        <v>0</v>
      </c>
      <c r="O90" s="63">
        <f t="shared" si="42"/>
        <v>30000000</v>
      </c>
      <c r="P90" s="63">
        <f t="shared" si="42"/>
        <v>0</v>
      </c>
      <c r="Q90" s="63">
        <f t="shared" si="42"/>
        <v>0</v>
      </c>
    </row>
    <row r="91" spans="1:17" ht="27" customHeight="1" x14ac:dyDescent="0.3">
      <c r="A91" s="109"/>
      <c r="B91" s="109"/>
      <c r="C91" s="110"/>
      <c r="D91" s="47" t="s">
        <v>15</v>
      </c>
      <c r="E91" s="45">
        <v>0</v>
      </c>
      <c r="F91" s="45">
        <v>0</v>
      </c>
      <c r="G91" s="78">
        <v>0</v>
      </c>
      <c r="H91" s="74">
        <v>0</v>
      </c>
      <c r="I91" s="74">
        <v>0</v>
      </c>
      <c r="J91" s="45">
        <v>0</v>
      </c>
      <c r="K91" s="45">
        <v>0</v>
      </c>
      <c r="L91" s="45">
        <v>0</v>
      </c>
      <c r="M91" s="45">
        <v>0</v>
      </c>
      <c r="N91" s="45">
        <v>0</v>
      </c>
      <c r="O91" s="45">
        <v>0</v>
      </c>
      <c r="P91" s="45">
        <v>0</v>
      </c>
      <c r="Q91" s="45">
        <v>0</v>
      </c>
    </row>
    <row r="92" spans="1:17" ht="27" customHeight="1" x14ac:dyDescent="0.3">
      <c r="A92" s="109"/>
      <c r="B92" s="109"/>
      <c r="C92" s="110"/>
      <c r="D92" s="47" t="s">
        <v>16</v>
      </c>
      <c r="E92" s="45">
        <f>SUM(F92:Q92)</f>
        <v>1922600</v>
      </c>
      <c r="F92" s="45">
        <f t="shared" ref="F92:Q92" si="43">F19+F55+F76+F87</f>
        <v>344000</v>
      </c>
      <c r="G92" s="78">
        <f>G19+G55+G76+G87</f>
        <v>526200</v>
      </c>
      <c r="H92" s="74">
        <f t="shared" si="43"/>
        <v>526200</v>
      </c>
      <c r="I92" s="74">
        <f t="shared" si="43"/>
        <v>526200</v>
      </c>
      <c r="J92" s="45">
        <f t="shared" si="43"/>
        <v>0</v>
      </c>
      <c r="K92" s="45">
        <f t="shared" si="43"/>
        <v>0</v>
      </c>
      <c r="L92" s="45">
        <f t="shared" si="43"/>
        <v>0</v>
      </c>
      <c r="M92" s="45">
        <f t="shared" si="43"/>
        <v>0</v>
      </c>
      <c r="N92" s="45">
        <f t="shared" si="43"/>
        <v>0</v>
      </c>
      <c r="O92" s="45">
        <f t="shared" si="43"/>
        <v>0</v>
      </c>
      <c r="P92" s="45">
        <f t="shared" si="43"/>
        <v>0</v>
      </c>
      <c r="Q92" s="45">
        <f t="shared" si="43"/>
        <v>0</v>
      </c>
    </row>
    <row r="93" spans="1:17" ht="27" customHeight="1" x14ac:dyDescent="0.3">
      <c r="A93" s="109"/>
      <c r="B93" s="109"/>
      <c r="C93" s="110"/>
      <c r="D93" s="47" t="s">
        <v>17</v>
      </c>
      <c r="E93" s="45">
        <f>SUM(F93:Q93)</f>
        <v>11017146.887460001</v>
      </c>
      <c r="F93" s="45">
        <f t="shared" ref="F93:Q93" si="44">F20+F56+F77+F88</f>
        <v>2221051.4300000002</v>
      </c>
      <c r="G93" s="78">
        <f t="shared" si="44"/>
        <v>4545195.4582599998</v>
      </c>
      <c r="H93" s="74">
        <f t="shared" si="44"/>
        <v>2144500</v>
      </c>
      <c r="I93" s="74">
        <f t="shared" si="44"/>
        <v>2106399.9992000004</v>
      </c>
      <c r="J93" s="45">
        <f t="shared" si="44"/>
        <v>0</v>
      </c>
      <c r="K93" s="45">
        <f t="shared" si="44"/>
        <v>0</v>
      </c>
      <c r="L93" s="45">
        <f t="shared" si="44"/>
        <v>0</v>
      </c>
      <c r="M93" s="45">
        <f t="shared" si="44"/>
        <v>0</v>
      </c>
      <c r="N93" s="45">
        <f t="shared" si="44"/>
        <v>0</v>
      </c>
      <c r="O93" s="45">
        <f t="shared" si="44"/>
        <v>0</v>
      </c>
      <c r="P93" s="45">
        <f t="shared" si="44"/>
        <v>0</v>
      </c>
      <c r="Q93" s="45">
        <f t="shared" si="44"/>
        <v>0</v>
      </c>
    </row>
    <row r="94" spans="1:17" ht="27" customHeight="1" x14ac:dyDescent="0.3">
      <c r="A94" s="109"/>
      <c r="B94" s="109"/>
      <c r="C94" s="110"/>
      <c r="D94" s="47" t="s">
        <v>18</v>
      </c>
      <c r="E94" s="45">
        <f>SUM(F94:Q94)</f>
        <v>30000000</v>
      </c>
      <c r="F94" s="45">
        <f t="shared" ref="F94:Q94" si="45">F21+F57+F78+F89</f>
        <v>0</v>
      </c>
      <c r="G94" s="78">
        <f t="shared" si="45"/>
        <v>0</v>
      </c>
      <c r="H94" s="74">
        <f t="shared" si="45"/>
        <v>0</v>
      </c>
      <c r="I94" s="74">
        <f t="shared" si="45"/>
        <v>0</v>
      </c>
      <c r="J94" s="45">
        <f t="shared" si="45"/>
        <v>0</v>
      </c>
      <c r="K94" s="45">
        <f t="shared" si="45"/>
        <v>0</v>
      </c>
      <c r="L94" s="45">
        <f t="shared" si="45"/>
        <v>0</v>
      </c>
      <c r="M94" s="45">
        <f t="shared" si="45"/>
        <v>0</v>
      </c>
      <c r="N94" s="45">
        <f t="shared" si="45"/>
        <v>0</v>
      </c>
      <c r="O94" s="45">
        <f t="shared" si="45"/>
        <v>30000000</v>
      </c>
      <c r="P94" s="45">
        <f t="shared" si="45"/>
        <v>0</v>
      </c>
      <c r="Q94" s="45">
        <f t="shared" si="45"/>
        <v>0</v>
      </c>
    </row>
    <row r="95" spans="1:17" ht="27" customHeight="1" x14ac:dyDescent="0.3">
      <c r="A95" s="111" t="s">
        <v>71</v>
      </c>
      <c r="B95" s="112"/>
      <c r="C95" s="95"/>
      <c r="D95" s="47" t="s">
        <v>1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</row>
    <row r="96" spans="1:17" ht="27" customHeight="1" x14ac:dyDescent="0.3">
      <c r="A96" s="113"/>
      <c r="B96" s="114"/>
      <c r="C96" s="95"/>
      <c r="D96" s="47" t="s">
        <v>15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</row>
    <row r="97" spans="1:17" ht="27" customHeight="1" x14ac:dyDescent="0.3">
      <c r="A97" s="113"/>
      <c r="B97" s="114"/>
      <c r="C97" s="95"/>
      <c r="D97" s="47" t="s">
        <v>16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</row>
    <row r="98" spans="1:17" ht="27" customHeight="1" x14ac:dyDescent="0.3">
      <c r="A98" s="113"/>
      <c r="B98" s="114"/>
      <c r="C98" s="95"/>
      <c r="D98" s="47" t="s">
        <v>17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</row>
    <row r="99" spans="1:17" ht="27" customHeight="1" x14ac:dyDescent="0.3">
      <c r="A99" s="115"/>
      <c r="B99" s="116"/>
      <c r="C99" s="95"/>
      <c r="D99" s="47" t="s">
        <v>18</v>
      </c>
      <c r="E99" s="9">
        <f>E94</f>
        <v>30000000</v>
      </c>
      <c r="F99" s="9">
        <v>0</v>
      </c>
      <c r="G99" s="9"/>
      <c r="H99" s="9"/>
      <c r="I99" s="9"/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f>P94</f>
        <v>0</v>
      </c>
      <c r="Q99" s="9">
        <v>0</v>
      </c>
    </row>
    <row r="100" spans="1:17" ht="27" customHeight="1" x14ac:dyDescent="0.3">
      <c r="A100" s="111" t="s">
        <v>87</v>
      </c>
      <c r="B100" s="112"/>
      <c r="C100" s="95"/>
      <c r="D100" s="50" t="s">
        <v>1</v>
      </c>
      <c r="E100" s="25">
        <f>E90</f>
        <v>42939746.887460001</v>
      </c>
      <c r="F100" s="25">
        <f t="shared" ref="F100:Q100" si="46">F90</f>
        <v>2565051.4300000002</v>
      </c>
      <c r="G100" s="25">
        <f t="shared" si="46"/>
        <v>5071395.4582599998</v>
      </c>
      <c r="H100" s="25">
        <f t="shared" si="46"/>
        <v>2670700</v>
      </c>
      <c r="I100" s="25">
        <f t="shared" si="46"/>
        <v>2632599.9992000004</v>
      </c>
      <c r="J100" s="25">
        <f t="shared" si="46"/>
        <v>0</v>
      </c>
      <c r="K100" s="25">
        <f t="shared" si="46"/>
        <v>0</v>
      </c>
      <c r="L100" s="25">
        <f t="shared" si="46"/>
        <v>0</v>
      </c>
      <c r="M100" s="25">
        <f t="shared" si="46"/>
        <v>0</v>
      </c>
      <c r="N100" s="25">
        <f t="shared" si="46"/>
        <v>0</v>
      </c>
      <c r="O100" s="25">
        <f t="shared" si="46"/>
        <v>30000000</v>
      </c>
      <c r="P100" s="25">
        <f t="shared" si="46"/>
        <v>0</v>
      </c>
      <c r="Q100" s="25">
        <f t="shared" si="46"/>
        <v>0</v>
      </c>
    </row>
    <row r="101" spans="1:17" ht="27" customHeight="1" x14ac:dyDescent="0.3">
      <c r="A101" s="113"/>
      <c r="B101" s="114"/>
      <c r="C101" s="95"/>
      <c r="D101" s="47" t="s">
        <v>15</v>
      </c>
      <c r="E101" s="25">
        <f>E91</f>
        <v>0</v>
      </c>
      <c r="F101" s="25">
        <f t="shared" ref="F101:Q101" si="47">F91</f>
        <v>0</v>
      </c>
      <c r="G101" s="25">
        <f t="shared" si="47"/>
        <v>0</v>
      </c>
      <c r="H101" s="25">
        <f t="shared" si="47"/>
        <v>0</v>
      </c>
      <c r="I101" s="25">
        <f t="shared" si="47"/>
        <v>0</v>
      </c>
      <c r="J101" s="25">
        <f t="shared" si="47"/>
        <v>0</v>
      </c>
      <c r="K101" s="25">
        <f t="shared" si="47"/>
        <v>0</v>
      </c>
      <c r="L101" s="25">
        <f t="shared" si="47"/>
        <v>0</v>
      </c>
      <c r="M101" s="25">
        <f t="shared" si="47"/>
        <v>0</v>
      </c>
      <c r="N101" s="25">
        <f t="shared" si="47"/>
        <v>0</v>
      </c>
      <c r="O101" s="25">
        <f t="shared" si="47"/>
        <v>0</v>
      </c>
      <c r="P101" s="25">
        <f t="shared" si="47"/>
        <v>0</v>
      </c>
      <c r="Q101" s="25">
        <f t="shared" si="47"/>
        <v>0</v>
      </c>
    </row>
    <row r="102" spans="1:17" ht="27" customHeight="1" x14ac:dyDescent="0.3">
      <c r="A102" s="113"/>
      <c r="B102" s="114"/>
      <c r="C102" s="95"/>
      <c r="D102" s="47" t="s">
        <v>16</v>
      </c>
      <c r="E102" s="25">
        <f>E92</f>
        <v>1922600</v>
      </c>
      <c r="F102" s="25">
        <f t="shared" ref="F102:Q102" si="48">F92</f>
        <v>344000</v>
      </c>
      <c r="G102" s="25">
        <f t="shared" si="48"/>
        <v>526200</v>
      </c>
      <c r="H102" s="25">
        <f t="shared" si="48"/>
        <v>526200</v>
      </c>
      <c r="I102" s="25">
        <f t="shared" si="48"/>
        <v>526200</v>
      </c>
      <c r="J102" s="25">
        <f t="shared" si="48"/>
        <v>0</v>
      </c>
      <c r="K102" s="25">
        <f t="shared" si="48"/>
        <v>0</v>
      </c>
      <c r="L102" s="25">
        <f t="shared" si="48"/>
        <v>0</v>
      </c>
      <c r="M102" s="25">
        <f t="shared" si="48"/>
        <v>0</v>
      </c>
      <c r="N102" s="25">
        <f t="shared" si="48"/>
        <v>0</v>
      </c>
      <c r="O102" s="25">
        <f t="shared" si="48"/>
        <v>0</v>
      </c>
      <c r="P102" s="25">
        <f t="shared" si="48"/>
        <v>0</v>
      </c>
      <c r="Q102" s="25">
        <f t="shared" si="48"/>
        <v>0</v>
      </c>
    </row>
    <row r="103" spans="1:17" ht="27" customHeight="1" x14ac:dyDescent="0.3">
      <c r="A103" s="113"/>
      <c r="B103" s="114"/>
      <c r="C103" s="95"/>
      <c r="D103" s="47" t="s">
        <v>17</v>
      </c>
      <c r="E103" s="25">
        <f>E93</f>
        <v>11017146.887460001</v>
      </c>
      <c r="F103" s="25">
        <f t="shared" ref="F103:Q103" si="49">F93</f>
        <v>2221051.4300000002</v>
      </c>
      <c r="G103" s="25">
        <f t="shared" si="49"/>
        <v>4545195.4582599998</v>
      </c>
      <c r="H103" s="25">
        <f t="shared" si="49"/>
        <v>2144500</v>
      </c>
      <c r="I103" s="25">
        <f t="shared" si="49"/>
        <v>2106399.9992000004</v>
      </c>
      <c r="J103" s="25">
        <f t="shared" si="49"/>
        <v>0</v>
      </c>
      <c r="K103" s="25">
        <f t="shared" si="49"/>
        <v>0</v>
      </c>
      <c r="L103" s="25">
        <f t="shared" si="49"/>
        <v>0</v>
      </c>
      <c r="M103" s="25">
        <f t="shared" si="49"/>
        <v>0</v>
      </c>
      <c r="N103" s="25">
        <f t="shared" si="49"/>
        <v>0</v>
      </c>
      <c r="O103" s="25">
        <f t="shared" si="49"/>
        <v>0</v>
      </c>
      <c r="P103" s="25">
        <f t="shared" si="49"/>
        <v>0</v>
      </c>
      <c r="Q103" s="25">
        <f t="shared" si="49"/>
        <v>0</v>
      </c>
    </row>
    <row r="104" spans="1:17" ht="27" customHeight="1" x14ac:dyDescent="0.3">
      <c r="A104" s="115"/>
      <c r="B104" s="116"/>
      <c r="C104" s="95"/>
      <c r="D104" s="47" t="s">
        <v>18</v>
      </c>
      <c r="E104" s="25">
        <f>E94</f>
        <v>30000000</v>
      </c>
      <c r="F104" s="25">
        <f t="shared" ref="F104:Q104" si="50">F94</f>
        <v>0</v>
      </c>
      <c r="G104" s="25">
        <f t="shared" si="50"/>
        <v>0</v>
      </c>
      <c r="H104" s="25">
        <f t="shared" si="50"/>
        <v>0</v>
      </c>
      <c r="I104" s="25">
        <f t="shared" si="50"/>
        <v>0</v>
      </c>
      <c r="J104" s="25">
        <f t="shared" si="50"/>
        <v>0</v>
      </c>
      <c r="K104" s="25">
        <f t="shared" si="50"/>
        <v>0</v>
      </c>
      <c r="L104" s="25">
        <f t="shared" si="50"/>
        <v>0</v>
      </c>
      <c r="M104" s="25">
        <f t="shared" si="50"/>
        <v>0</v>
      </c>
      <c r="N104" s="25">
        <f t="shared" si="50"/>
        <v>0</v>
      </c>
      <c r="O104" s="25">
        <f t="shared" si="50"/>
        <v>30000000</v>
      </c>
      <c r="P104" s="25">
        <f t="shared" si="50"/>
        <v>0</v>
      </c>
      <c r="Q104" s="25">
        <f t="shared" si="50"/>
        <v>0</v>
      </c>
    </row>
    <row r="105" spans="1:17" ht="27" customHeight="1" x14ac:dyDescent="0.3">
      <c r="A105" s="117" t="s">
        <v>19</v>
      </c>
      <c r="B105" s="118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</row>
    <row r="106" spans="1:17" ht="27" customHeight="1" x14ac:dyDescent="0.3">
      <c r="A106" s="91" t="s">
        <v>142</v>
      </c>
      <c r="B106" s="91"/>
      <c r="C106" s="95"/>
      <c r="D106" s="47" t="s">
        <v>1</v>
      </c>
      <c r="E106" s="9">
        <f>E12+E23+E33+E38+E43+E48+E65+E66+E80</f>
        <v>33606506.245719999</v>
      </c>
      <c r="F106" s="9">
        <f>F12+F23+F33+F38+F43+F48+F65+F66+F80</f>
        <v>972523.15</v>
      </c>
      <c r="G106" s="9">
        <f>G107+G108+G109+G110</f>
        <v>2482426.25826</v>
      </c>
      <c r="H106" s="9">
        <f t="shared" ref="H106:Q106" si="51">H12+H23+H33+H38+H43+H48+H65+H66+H80</f>
        <v>877856.25826000003</v>
      </c>
      <c r="I106" s="9">
        <f t="shared" si="51"/>
        <v>878270.57920000004</v>
      </c>
      <c r="J106" s="9">
        <f t="shared" si="51"/>
        <v>0</v>
      </c>
      <c r="K106" s="9">
        <f t="shared" si="51"/>
        <v>0</v>
      </c>
      <c r="L106" s="9">
        <f t="shared" si="51"/>
        <v>0</v>
      </c>
      <c r="M106" s="9">
        <f t="shared" si="51"/>
        <v>0</v>
      </c>
      <c r="N106" s="9">
        <f t="shared" si="51"/>
        <v>0</v>
      </c>
      <c r="O106" s="9">
        <f t="shared" si="51"/>
        <v>30000000</v>
      </c>
      <c r="P106" s="9">
        <f t="shared" si="51"/>
        <v>0</v>
      </c>
      <c r="Q106" s="9">
        <f t="shared" si="51"/>
        <v>0</v>
      </c>
    </row>
    <row r="107" spans="1:17" ht="27" customHeight="1" x14ac:dyDescent="0.3">
      <c r="A107" s="91"/>
      <c r="B107" s="91"/>
      <c r="C107" s="95"/>
      <c r="D107" s="47" t="s">
        <v>15</v>
      </c>
      <c r="E107" s="9">
        <f t="shared" ref="E107:Q107" si="52">E13+E24+E29+E39+E44+E49+E60+E70+E81</f>
        <v>0</v>
      </c>
      <c r="F107" s="9">
        <f t="shared" si="52"/>
        <v>0</v>
      </c>
      <c r="G107" s="9">
        <f t="shared" si="52"/>
        <v>0</v>
      </c>
      <c r="H107" s="9">
        <f t="shared" si="52"/>
        <v>0</v>
      </c>
      <c r="I107" s="9">
        <f t="shared" si="52"/>
        <v>0</v>
      </c>
      <c r="J107" s="9">
        <f t="shared" si="52"/>
        <v>0</v>
      </c>
      <c r="K107" s="9">
        <f t="shared" si="52"/>
        <v>0</v>
      </c>
      <c r="L107" s="9">
        <f t="shared" si="52"/>
        <v>0</v>
      </c>
      <c r="M107" s="9">
        <f t="shared" si="52"/>
        <v>0</v>
      </c>
      <c r="N107" s="9">
        <f t="shared" si="52"/>
        <v>0</v>
      </c>
      <c r="O107" s="9">
        <f t="shared" si="52"/>
        <v>0</v>
      </c>
      <c r="P107" s="9">
        <f t="shared" si="52"/>
        <v>0</v>
      </c>
      <c r="Q107" s="9">
        <f t="shared" si="52"/>
        <v>0</v>
      </c>
    </row>
    <row r="108" spans="1:17" ht="27" customHeight="1" x14ac:dyDescent="0.3">
      <c r="A108" s="91"/>
      <c r="B108" s="91"/>
      <c r="C108" s="95"/>
      <c r="D108" s="47" t="s">
        <v>16</v>
      </c>
      <c r="E108" s="9">
        <f t="shared" ref="E108:Q108" si="53">E19+E55+E76+E87</f>
        <v>1922600</v>
      </c>
      <c r="F108" s="9">
        <f t="shared" si="53"/>
        <v>344000</v>
      </c>
      <c r="G108" s="9">
        <f t="shared" si="53"/>
        <v>526200</v>
      </c>
      <c r="H108" s="9">
        <f t="shared" si="53"/>
        <v>526200</v>
      </c>
      <c r="I108" s="9">
        <f t="shared" si="53"/>
        <v>526200</v>
      </c>
      <c r="J108" s="9">
        <f t="shared" si="53"/>
        <v>0</v>
      </c>
      <c r="K108" s="9">
        <f t="shared" si="53"/>
        <v>0</v>
      </c>
      <c r="L108" s="9">
        <f t="shared" si="53"/>
        <v>0</v>
      </c>
      <c r="M108" s="9">
        <f t="shared" si="53"/>
        <v>0</v>
      </c>
      <c r="N108" s="9">
        <f t="shared" si="53"/>
        <v>0</v>
      </c>
      <c r="O108" s="9">
        <f t="shared" si="53"/>
        <v>0</v>
      </c>
      <c r="P108" s="9">
        <f t="shared" si="53"/>
        <v>0</v>
      </c>
      <c r="Q108" s="9">
        <f t="shared" si="53"/>
        <v>0</v>
      </c>
    </row>
    <row r="109" spans="1:17" ht="27" customHeight="1" x14ac:dyDescent="0.3">
      <c r="A109" s="91"/>
      <c r="B109" s="91"/>
      <c r="C109" s="95"/>
      <c r="D109" s="47" t="s">
        <v>17</v>
      </c>
      <c r="E109" s="9">
        <f>E15+E26+E31+E36+E41+E46+E51+E65+E66</f>
        <v>1683906.24572</v>
      </c>
      <c r="F109" s="9">
        <f>F15+F26+F31+F36+F41+F46+F51+F65+F66</f>
        <v>628523.15</v>
      </c>
      <c r="G109" s="9">
        <f>G26+G65+G66+G67</f>
        <v>1956226.25826</v>
      </c>
      <c r="H109" s="9">
        <f t="shared" ref="H109:Q109" si="54">H15+H26+H31+H36+H41+H46+H51+H65+H66</f>
        <v>351656.25825999997</v>
      </c>
      <c r="I109" s="9">
        <f t="shared" si="54"/>
        <v>352070.57919999998</v>
      </c>
      <c r="J109" s="9">
        <f t="shared" si="54"/>
        <v>0</v>
      </c>
      <c r="K109" s="9">
        <f t="shared" si="54"/>
        <v>0</v>
      </c>
      <c r="L109" s="9">
        <f t="shared" si="54"/>
        <v>0</v>
      </c>
      <c r="M109" s="9">
        <f t="shared" si="54"/>
        <v>0</v>
      </c>
      <c r="N109" s="9">
        <f t="shared" si="54"/>
        <v>0</v>
      </c>
      <c r="O109" s="9">
        <f t="shared" si="54"/>
        <v>0</v>
      </c>
      <c r="P109" s="9">
        <f t="shared" si="54"/>
        <v>0</v>
      </c>
      <c r="Q109" s="9">
        <f t="shared" si="54"/>
        <v>0</v>
      </c>
    </row>
    <row r="110" spans="1:17" ht="27" customHeight="1" x14ac:dyDescent="0.3">
      <c r="A110" s="91"/>
      <c r="B110" s="91"/>
      <c r="C110" s="95"/>
      <c r="D110" s="47" t="s">
        <v>18</v>
      </c>
      <c r="E110" s="9">
        <f t="shared" ref="E110:Q110" si="55">E21+E57+E78+E89</f>
        <v>30000000</v>
      </c>
      <c r="F110" s="9">
        <f t="shared" si="55"/>
        <v>0</v>
      </c>
      <c r="G110" s="9">
        <f t="shared" si="55"/>
        <v>0</v>
      </c>
      <c r="H110" s="9">
        <f t="shared" si="55"/>
        <v>0</v>
      </c>
      <c r="I110" s="9">
        <f t="shared" si="55"/>
        <v>0</v>
      </c>
      <c r="J110" s="9">
        <f t="shared" si="55"/>
        <v>0</v>
      </c>
      <c r="K110" s="9">
        <f t="shared" si="55"/>
        <v>0</v>
      </c>
      <c r="L110" s="9">
        <f t="shared" si="55"/>
        <v>0</v>
      </c>
      <c r="M110" s="9">
        <f t="shared" si="55"/>
        <v>0</v>
      </c>
      <c r="N110" s="9">
        <f t="shared" si="55"/>
        <v>0</v>
      </c>
      <c r="O110" s="9">
        <f t="shared" si="55"/>
        <v>30000000</v>
      </c>
      <c r="P110" s="9">
        <f t="shared" si="55"/>
        <v>0</v>
      </c>
      <c r="Q110" s="9">
        <f t="shared" si="55"/>
        <v>0</v>
      </c>
    </row>
    <row r="111" spans="1:17" ht="27" customHeight="1" x14ac:dyDescent="0.3">
      <c r="A111" s="91" t="s">
        <v>143</v>
      </c>
      <c r="B111" s="91"/>
      <c r="C111" s="92"/>
      <c r="D111" s="47" t="s">
        <v>1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</row>
    <row r="112" spans="1:17" ht="27" customHeight="1" x14ac:dyDescent="0.3">
      <c r="A112" s="91"/>
      <c r="B112" s="91"/>
      <c r="C112" s="93"/>
      <c r="D112" s="47" t="s">
        <v>15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</row>
    <row r="113" spans="1:17" ht="27" customHeight="1" x14ac:dyDescent="0.3">
      <c r="A113" s="91"/>
      <c r="B113" s="91"/>
      <c r="C113" s="93"/>
      <c r="D113" s="47" t="s">
        <v>16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</row>
    <row r="114" spans="1:17" ht="27" customHeight="1" x14ac:dyDescent="0.3">
      <c r="A114" s="91"/>
      <c r="B114" s="91"/>
      <c r="C114" s="93"/>
      <c r="D114" s="47" t="s">
        <v>17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</row>
    <row r="115" spans="1:17" ht="27" customHeight="1" x14ac:dyDescent="0.3">
      <c r="A115" s="91"/>
      <c r="B115" s="91"/>
      <c r="C115" s="94"/>
      <c r="D115" s="47" t="s">
        <v>18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</row>
    <row r="116" spans="1:17" ht="27" customHeight="1" x14ac:dyDescent="0.3">
      <c r="A116" s="91" t="s">
        <v>144</v>
      </c>
      <c r="B116" s="91"/>
      <c r="C116" s="95"/>
      <c r="D116" s="47" t="s">
        <v>1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</row>
    <row r="117" spans="1:17" ht="27" customHeight="1" x14ac:dyDescent="0.3">
      <c r="A117" s="91"/>
      <c r="B117" s="91"/>
      <c r="C117" s="95"/>
      <c r="D117" s="47" t="s">
        <v>15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</row>
    <row r="118" spans="1:17" ht="27" customHeight="1" x14ac:dyDescent="0.3">
      <c r="A118" s="91"/>
      <c r="B118" s="91"/>
      <c r="C118" s="95"/>
      <c r="D118" s="47" t="s">
        <v>16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</row>
    <row r="119" spans="1:17" ht="27" customHeight="1" x14ac:dyDescent="0.3">
      <c r="A119" s="91"/>
      <c r="B119" s="91"/>
      <c r="C119" s="95"/>
      <c r="D119" s="47" t="s">
        <v>17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</row>
    <row r="120" spans="1:17" ht="27" customHeight="1" x14ac:dyDescent="0.3">
      <c r="A120" s="91"/>
      <c r="B120" s="91"/>
      <c r="C120" s="95"/>
      <c r="D120" s="47" t="s">
        <v>18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</row>
    <row r="121" spans="1:17" ht="27" customHeight="1" x14ac:dyDescent="0.3">
      <c r="A121" s="91" t="s">
        <v>147</v>
      </c>
      <c r="B121" s="91"/>
      <c r="C121" s="95"/>
      <c r="D121" s="47" t="s">
        <v>1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</row>
    <row r="122" spans="1:17" ht="27" customHeight="1" x14ac:dyDescent="0.3">
      <c r="A122" s="91"/>
      <c r="B122" s="91"/>
      <c r="C122" s="95"/>
      <c r="D122" s="47" t="s">
        <v>15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</row>
    <row r="123" spans="1:17" ht="27" customHeight="1" x14ac:dyDescent="0.3">
      <c r="A123" s="91"/>
      <c r="B123" s="91"/>
      <c r="C123" s="95"/>
      <c r="D123" s="47" t="s">
        <v>16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</row>
    <row r="124" spans="1:17" ht="27" customHeight="1" x14ac:dyDescent="0.3">
      <c r="A124" s="91"/>
      <c r="B124" s="91"/>
      <c r="C124" s="95"/>
      <c r="D124" s="47" t="s">
        <v>17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</row>
    <row r="125" spans="1:17" ht="27" customHeight="1" x14ac:dyDescent="0.3">
      <c r="A125" s="91"/>
      <c r="B125" s="91"/>
      <c r="C125" s="95"/>
      <c r="D125" s="47" t="s">
        <v>18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</row>
    <row r="126" spans="1:17" ht="27" customHeight="1" x14ac:dyDescent="0.3">
      <c r="A126" s="91" t="s">
        <v>145</v>
      </c>
      <c r="B126" s="91"/>
      <c r="C126" s="95"/>
      <c r="D126" s="47" t="s">
        <v>1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</row>
    <row r="127" spans="1:17" ht="27" customHeight="1" x14ac:dyDescent="0.3">
      <c r="A127" s="91"/>
      <c r="B127" s="91"/>
      <c r="C127" s="95"/>
      <c r="D127" s="47" t="s">
        <v>15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</row>
    <row r="128" spans="1:17" ht="27" customHeight="1" x14ac:dyDescent="0.3">
      <c r="A128" s="91"/>
      <c r="B128" s="91"/>
      <c r="C128" s="95"/>
      <c r="D128" s="47" t="s">
        <v>16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</row>
    <row r="129" spans="1:17" ht="27" customHeight="1" x14ac:dyDescent="0.3">
      <c r="A129" s="91"/>
      <c r="B129" s="91"/>
      <c r="C129" s="95"/>
      <c r="D129" s="47" t="s">
        <v>17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</row>
    <row r="130" spans="1:17" ht="27" customHeight="1" x14ac:dyDescent="0.3">
      <c r="A130" s="91"/>
      <c r="B130" s="91"/>
      <c r="C130" s="95"/>
      <c r="D130" s="47" t="s">
        <v>18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</row>
    <row r="131" spans="1:17" ht="27" customHeight="1" x14ac:dyDescent="0.3">
      <c r="A131" s="91" t="s">
        <v>105</v>
      </c>
      <c r="B131" s="91"/>
      <c r="C131" s="95"/>
      <c r="D131" s="47" t="s">
        <v>1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</row>
    <row r="132" spans="1:17" ht="27" customHeight="1" x14ac:dyDescent="0.3">
      <c r="A132" s="91"/>
      <c r="B132" s="91"/>
      <c r="C132" s="95"/>
      <c r="D132" s="47" t="s">
        <v>15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</row>
    <row r="133" spans="1:17" ht="27" customHeight="1" x14ac:dyDescent="0.3">
      <c r="A133" s="91"/>
      <c r="B133" s="91"/>
      <c r="C133" s="95"/>
      <c r="D133" s="47" t="s">
        <v>16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</row>
    <row r="134" spans="1:17" ht="27" customHeight="1" x14ac:dyDescent="0.3">
      <c r="A134" s="91"/>
      <c r="B134" s="91"/>
      <c r="C134" s="95"/>
      <c r="D134" s="47" t="s">
        <v>17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</row>
    <row r="135" spans="1:17" ht="27" customHeight="1" x14ac:dyDescent="0.3">
      <c r="A135" s="91"/>
      <c r="B135" s="91"/>
      <c r="C135" s="95"/>
      <c r="D135" s="47" t="s">
        <v>18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</row>
    <row r="136" spans="1:17" ht="27" customHeight="1" x14ac:dyDescent="0.3">
      <c r="A136" s="91" t="s">
        <v>106</v>
      </c>
      <c r="B136" s="91"/>
      <c r="C136" s="92"/>
      <c r="D136" s="47" t="s">
        <v>1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</row>
    <row r="137" spans="1:17" ht="27" customHeight="1" x14ac:dyDescent="0.3">
      <c r="A137" s="91"/>
      <c r="B137" s="91"/>
      <c r="C137" s="93"/>
      <c r="D137" s="47" t="s">
        <v>15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</row>
    <row r="138" spans="1:17" ht="27" customHeight="1" x14ac:dyDescent="0.3">
      <c r="A138" s="91"/>
      <c r="B138" s="91"/>
      <c r="C138" s="93"/>
      <c r="D138" s="47" t="s">
        <v>16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</row>
    <row r="139" spans="1:17" ht="27" customHeight="1" x14ac:dyDescent="0.3">
      <c r="A139" s="91"/>
      <c r="B139" s="91"/>
      <c r="C139" s="93"/>
      <c r="D139" s="47" t="s">
        <v>17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</row>
    <row r="140" spans="1:17" ht="27" customHeight="1" x14ac:dyDescent="0.3">
      <c r="A140" s="91"/>
      <c r="B140" s="91"/>
      <c r="C140" s="94"/>
      <c r="D140" s="47" t="s">
        <v>18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</row>
    <row r="141" spans="1:17" ht="27" customHeight="1" x14ac:dyDescent="0.3">
      <c r="A141" s="91" t="s">
        <v>146</v>
      </c>
      <c r="B141" s="91"/>
      <c r="C141" s="92"/>
      <c r="D141" s="47" t="s">
        <v>1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</row>
    <row r="142" spans="1:17" ht="27" customHeight="1" x14ac:dyDescent="0.3">
      <c r="A142" s="91"/>
      <c r="B142" s="91"/>
      <c r="C142" s="93"/>
      <c r="D142" s="47" t="s">
        <v>15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</row>
    <row r="143" spans="1:17" ht="27" customHeight="1" x14ac:dyDescent="0.3">
      <c r="A143" s="91"/>
      <c r="B143" s="91"/>
      <c r="C143" s="93"/>
      <c r="D143" s="47" t="s">
        <v>16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</row>
    <row r="144" spans="1:17" ht="27" customHeight="1" x14ac:dyDescent="0.3">
      <c r="A144" s="91"/>
      <c r="B144" s="91"/>
      <c r="C144" s="93"/>
      <c r="D144" s="47" t="s">
        <v>17</v>
      </c>
      <c r="E144" s="9">
        <f t="shared" ref="E144:Q144" si="56">E64+E69</f>
        <v>7728670.6417399999</v>
      </c>
      <c r="F144" s="9">
        <f t="shared" si="56"/>
        <v>1592528.28</v>
      </c>
      <c r="G144" s="9">
        <f>G64+G69</f>
        <v>2588969.2000000002</v>
      </c>
      <c r="H144" s="9">
        <f t="shared" si="56"/>
        <v>1792843.74174</v>
      </c>
      <c r="I144" s="9">
        <f t="shared" si="56"/>
        <v>1754329.4200000002</v>
      </c>
      <c r="J144" s="9">
        <f t="shared" si="56"/>
        <v>0</v>
      </c>
      <c r="K144" s="9">
        <f t="shared" si="56"/>
        <v>0</v>
      </c>
      <c r="L144" s="9">
        <f t="shared" si="56"/>
        <v>0</v>
      </c>
      <c r="M144" s="9">
        <f t="shared" si="56"/>
        <v>0</v>
      </c>
      <c r="N144" s="9">
        <f t="shared" si="56"/>
        <v>0</v>
      </c>
      <c r="O144" s="9">
        <f t="shared" si="56"/>
        <v>0</v>
      </c>
      <c r="P144" s="9">
        <f t="shared" si="56"/>
        <v>0</v>
      </c>
      <c r="Q144" s="9">
        <f t="shared" si="56"/>
        <v>0</v>
      </c>
    </row>
    <row r="145" spans="1:17" ht="27" customHeight="1" x14ac:dyDescent="0.3">
      <c r="A145" s="91"/>
      <c r="B145" s="91"/>
      <c r="C145" s="94"/>
      <c r="D145" s="47" t="s">
        <v>18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</row>
  </sheetData>
  <mergeCells count="73">
    <mergeCell ref="A141:B145"/>
    <mergeCell ref="C141:C145"/>
    <mergeCell ref="A121:B125"/>
    <mergeCell ref="A100:B104"/>
    <mergeCell ref="A105:B105"/>
    <mergeCell ref="A106:B110"/>
    <mergeCell ref="A126:B130"/>
    <mergeCell ref="A136:B140"/>
    <mergeCell ref="A111:B115"/>
    <mergeCell ref="C121:C125"/>
    <mergeCell ref="C131:C135"/>
    <mergeCell ref="C100:C104"/>
    <mergeCell ref="C106:C110"/>
    <mergeCell ref="C126:C130"/>
    <mergeCell ref="C116:C120"/>
    <mergeCell ref="A116:B120"/>
    <mergeCell ref="J2:Q2"/>
    <mergeCell ref="C111:C115"/>
    <mergeCell ref="C80:C84"/>
    <mergeCell ref="C85:C89"/>
    <mergeCell ref="A90:B94"/>
    <mergeCell ref="A7:Q7"/>
    <mergeCell ref="C8:C9"/>
    <mergeCell ref="D8:D9"/>
    <mergeCell ref="E8:Q8"/>
    <mergeCell ref="C17:C21"/>
    <mergeCell ref="A8:A9"/>
    <mergeCell ref="B8:B9"/>
    <mergeCell ref="A11:Q11"/>
    <mergeCell ref="A48:A52"/>
    <mergeCell ref="B48:B52"/>
    <mergeCell ref="A12:A16"/>
    <mergeCell ref="B12:B16"/>
    <mergeCell ref="C12:C16"/>
    <mergeCell ref="B23:B27"/>
    <mergeCell ref="B33:B37"/>
    <mergeCell ref="C33:C37"/>
    <mergeCell ref="A33:A37"/>
    <mergeCell ref="C43:C47"/>
    <mergeCell ref="C48:C52"/>
    <mergeCell ref="B38:B42"/>
    <mergeCell ref="B43:B47"/>
    <mergeCell ref="A38:A42"/>
    <mergeCell ref="A43:A47"/>
    <mergeCell ref="A95:B99"/>
    <mergeCell ref="A58:Q58"/>
    <mergeCell ref="C95:C99"/>
    <mergeCell ref="B69:B73"/>
    <mergeCell ref="A69:A73"/>
    <mergeCell ref="B59:B63"/>
    <mergeCell ref="C59:C63"/>
    <mergeCell ref="A59:A63"/>
    <mergeCell ref="A80:A84"/>
    <mergeCell ref="B80:B84"/>
    <mergeCell ref="C90:C94"/>
    <mergeCell ref="C74:C78"/>
    <mergeCell ref="A79:Q79"/>
    <mergeCell ref="A131:B135"/>
    <mergeCell ref="C136:C140"/>
    <mergeCell ref="P5:Q5"/>
    <mergeCell ref="A85:B89"/>
    <mergeCell ref="A74:B78"/>
    <mergeCell ref="A53:B57"/>
    <mergeCell ref="A17:B21"/>
    <mergeCell ref="C23:C27"/>
    <mergeCell ref="A28:A32"/>
    <mergeCell ref="B28:B32"/>
    <mergeCell ref="A23:A27"/>
    <mergeCell ref="C53:C57"/>
    <mergeCell ref="A22:Q22"/>
    <mergeCell ref="C69:C73"/>
    <mergeCell ref="C28:C32"/>
    <mergeCell ref="C38:C42"/>
  </mergeCells>
  <printOptions horizontalCentered="1"/>
  <pageMargins left="0.31496062992125984" right="0.31496062992125984" top="0.59055118110236227" bottom="0.39370078740157483" header="0" footer="0"/>
  <pageSetup paperSize="9" scale="60" firstPageNumber="3" fitToHeight="0" orientation="landscape" useFirstPageNumber="1" r:id="rId1"/>
  <headerFooter>
    <oddHeader>&amp;C&amp;"Times New Roman,обычный"&amp;14&amp;P</oddHeader>
  </headerFooter>
  <rowBreaks count="4" manualBreakCount="4">
    <brk id="30" max="16" man="1"/>
    <brk id="60" max="16" man="1"/>
    <brk id="95" max="16" man="1"/>
    <brk id="125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="115" zoomScaleNormal="100" zoomScaleSheetLayoutView="115" workbookViewId="0">
      <selection activeCell="D25" sqref="D25"/>
    </sheetView>
  </sheetViews>
  <sheetFormatPr defaultColWidth="9.109375" defaultRowHeight="15.6" x14ac:dyDescent="0.3"/>
  <cols>
    <col min="1" max="1" width="9.109375" style="8"/>
    <col min="2" max="3" width="19" style="8" customWidth="1"/>
    <col min="4" max="4" width="38.44140625" style="8" customWidth="1"/>
    <col min="5" max="16384" width="9.109375" style="8"/>
  </cols>
  <sheetData>
    <row r="1" spans="1:5" x14ac:dyDescent="0.3">
      <c r="A1" s="5"/>
      <c r="B1" s="5"/>
      <c r="C1" s="5"/>
      <c r="D1" s="37" t="s">
        <v>72</v>
      </c>
    </row>
    <row r="2" spans="1:5" ht="15.75" x14ac:dyDescent="0.25">
      <c r="A2" s="5"/>
      <c r="B2" s="5"/>
      <c r="C2" s="5"/>
      <c r="D2" s="5"/>
    </row>
    <row r="3" spans="1:5" ht="49.5" customHeight="1" x14ac:dyDescent="0.3">
      <c r="A3" s="135" t="s">
        <v>110</v>
      </c>
      <c r="B3" s="135"/>
      <c r="C3" s="135"/>
      <c r="D3" s="135"/>
    </row>
    <row r="4" spans="1:5" ht="81" customHeight="1" x14ac:dyDescent="0.3">
      <c r="A4" s="35" t="s">
        <v>111</v>
      </c>
      <c r="B4" s="23" t="s">
        <v>112</v>
      </c>
      <c r="C4" s="23" t="s">
        <v>113</v>
      </c>
      <c r="D4" s="23" t="s">
        <v>114</v>
      </c>
      <c r="E4" s="18"/>
    </row>
    <row r="5" spans="1:5" ht="15.75" x14ac:dyDescent="0.25">
      <c r="A5" s="21">
        <v>1</v>
      </c>
      <c r="B5" s="21">
        <v>2</v>
      </c>
      <c r="C5" s="21">
        <v>3</v>
      </c>
      <c r="D5" s="21">
        <v>4</v>
      </c>
    </row>
    <row r="6" spans="1:5" ht="15.75" x14ac:dyDescent="0.25">
      <c r="A6" s="53">
        <v>1</v>
      </c>
      <c r="B6" s="21" t="s">
        <v>129</v>
      </c>
      <c r="C6" s="21" t="s">
        <v>129</v>
      </c>
      <c r="D6" s="21" t="s">
        <v>129</v>
      </c>
    </row>
    <row r="7" spans="1:5" ht="15.75" x14ac:dyDescent="0.25">
      <c r="A7" s="5"/>
      <c r="B7" s="5"/>
      <c r="C7" s="5"/>
      <c r="D7" s="5"/>
    </row>
  </sheetData>
  <mergeCells count="1">
    <mergeCell ref="A3:D3"/>
  </mergeCells>
  <printOptions horizontalCentered="1"/>
  <pageMargins left="0.59055118110236227" right="0.39370078740157483" top="0.39370078740157483" bottom="0.39370078740157483" header="0" footer="0"/>
  <pageSetup paperSize="9" firstPageNumber="12" orientation="portrait" useFirstPageNumber="1" r:id="rId1"/>
  <headerFooter>
    <oddHeader>&amp;C&amp;"Times New Roman,обычный"&amp;P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28"/>
  <sheetViews>
    <sheetView view="pageBreakPreview" zoomScaleNormal="100" zoomScaleSheetLayoutView="100" zoomScalePageLayoutView="70" workbookViewId="0">
      <selection activeCell="A4" sqref="A4:T28"/>
    </sheetView>
  </sheetViews>
  <sheetFormatPr defaultRowHeight="14.4" x14ac:dyDescent="0.3"/>
  <cols>
    <col min="1" max="1" width="7.109375" customWidth="1"/>
    <col min="2" max="2" width="19.33203125" customWidth="1"/>
    <col min="3" max="3" width="18.5546875" customWidth="1"/>
    <col min="4" max="4" width="15.109375" customWidth="1"/>
    <col min="5" max="5" width="26.6640625" customWidth="1"/>
    <col min="7" max="7" width="25.109375" customWidth="1"/>
  </cols>
  <sheetData>
    <row r="1" spans="1:20" s="5" customFormat="1" ht="18" x14ac:dyDescent="0.35">
      <c r="M1" s="152"/>
      <c r="N1" s="152"/>
      <c r="S1" s="160" t="s">
        <v>79</v>
      </c>
      <c r="T1" s="160"/>
    </row>
    <row r="2" spans="1:20" s="5" customFormat="1" ht="15.75" x14ac:dyDescent="0.25"/>
    <row r="3" spans="1:20" s="5" customFormat="1" ht="44.25" customHeight="1" x14ac:dyDescent="0.3">
      <c r="A3" s="159" t="s">
        <v>108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</row>
    <row r="4" spans="1:20" s="5" customFormat="1" ht="33" customHeight="1" x14ac:dyDescent="0.3">
      <c r="A4" s="147" t="s">
        <v>20</v>
      </c>
      <c r="B4" s="137" t="s">
        <v>21</v>
      </c>
      <c r="C4" s="137" t="s">
        <v>22</v>
      </c>
      <c r="D4" s="137" t="s">
        <v>23</v>
      </c>
      <c r="E4" s="137" t="s">
        <v>24</v>
      </c>
      <c r="F4" s="137" t="s">
        <v>25</v>
      </c>
      <c r="G4" s="137" t="s">
        <v>0</v>
      </c>
      <c r="H4" s="161" t="s">
        <v>121</v>
      </c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</row>
    <row r="5" spans="1:20" s="5" customFormat="1" ht="15.6" x14ac:dyDescent="0.3">
      <c r="A5" s="148"/>
      <c r="B5" s="137"/>
      <c r="C5" s="137"/>
      <c r="D5" s="137"/>
      <c r="E5" s="137"/>
      <c r="F5" s="137"/>
      <c r="G5" s="137"/>
      <c r="H5" s="3" t="s">
        <v>14</v>
      </c>
      <c r="I5" s="1" t="s">
        <v>3</v>
      </c>
      <c r="J5" s="1" t="s">
        <v>4</v>
      </c>
      <c r="K5" s="1" t="s">
        <v>5</v>
      </c>
      <c r="L5" s="1" t="s">
        <v>4</v>
      </c>
      <c r="M5" s="1" t="s">
        <v>6</v>
      </c>
      <c r="N5" s="1" t="s">
        <v>7</v>
      </c>
      <c r="O5" s="58" t="s">
        <v>8</v>
      </c>
      <c r="P5" s="58" t="s">
        <v>9</v>
      </c>
      <c r="Q5" s="58" t="s">
        <v>10</v>
      </c>
      <c r="R5" s="58" t="s">
        <v>11</v>
      </c>
      <c r="S5" s="58" t="s">
        <v>12</v>
      </c>
      <c r="T5" s="58" t="s">
        <v>13</v>
      </c>
    </row>
    <row r="6" spans="1:20" s="5" customFormat="1" ht="19.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58">
        <v>9</v>
      </c>
      <c r="J6" s="58">
        <v>10</v>
      </c>
      <c r="K6" s="58">
        <v>11</v>
      </c>
      <c r="L6" s="58">
        <v>12</v>
      </c>
      <c r="M6" s="58">
        <v>13</v>
      </c>
      <c r="N6" s="58">
        <v>14</v>
      </c>
      <c r="O6" s="58">
        <v>15</v>
      </c>
      <c r="P6" s="58">
        <v>16</v>
      </c>
      <c r="Q6" s="58">
        <v>17</v>
      </c>
      <c r="R6" s="58">
        <v>18</v>
      </c>
      <c r="S6" s="58">
        <v>19</v>
      </c>
      <c r="T6" s="58">
        <v>20</v>
      </c>
    </row>
    <row r="7" spans="1:20" s="5" customFormat="1" ht="45.75" customHeight="1" x14ac:dyDescent="0.3">
      <c r="A7" s="163" t="s">
        <v>150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</row>
    <row r="8" spans="1:20" s="5" customFormat="1" ht="15.6" x14ac:dyDescent="0.3">
      <c r="A8" s="155">
        <v>1</v>
      </c>
      <c r="B8" s="156" t="s">
        <v>130</v>
      </c>
      <c r="C8" s="157" t="s">
        <v>131</v>
      </c>
      <c r="D8" s="158" t="s">
        <v>74</v>
      </c>
      <c r="E8" s="156" t="s">
        <v>75</v>
      </c>
      <c r="F8" s="153" t="s">
        <v>76</v>
      </c>
      <c r="G8" s="59" t="s">
        <v>14</v>
      </c>
      <c r="H8" s="60">
        <f>H9+H10+H11+H12</f>
        <v>0</v>
      </c>
      <c r="I8" s="60">
        <f t="shared" ref="I8:N8" si="0">I9+I10+I11+I12</f>
        <v>0</v>
      </c>
      <c r="J8" s="60">
        <f t="shared" si="0"/>
        <v>0</v>
      </c>
      <c r="K8" s="60">
        <f t="shared" si="0"/>
        <v>0</v>
      </c>
      <c r="L8" s="60">
        <f t="shared" si="0"/>
        <v>0</v>
      </c>
      <c r="M8" s="60">
        <f t="shared" si="0"/>
        <v>0</v>
      </c>
      <c r="N8" s="60">
        <f t="shared" si="0"/>
        <v>0</v>
      </c>
      <c r="O8" s="60">
        <f t="shared" ref="O8:T8" si="1">O9+O10+O11+O12</f>
        <v>0</v>
      </c>
      <c r="P8" s="60">
        <f t="shared" si="1"/>
        <v>0</v>
      </c>
      <c r="Q8" s="60">
        <f t="shared" si="1"/>
        <v>0</v>
      </c>
      <c r="R8" s="60">
        <f t="shared" si="1"/>
        <v>0</v>
      </c>
      <c r="S8" s="60">
        <f t="shared" si="1"/>
        <v>0</v>
      </c>
      <c r="T8" s="13">
        <f t="shared" si="1"/>
        <v>0</v>
      </c>
    </row>
    <row r="9" spans="1:20" s="5" customFormat="1" ht="15.6" x14ac:dyDescent="0.3">
      <c r="A9" s="136"/>
      <c r="B9" s="156"/>
      <c r="C9" s="151"/>
      <c r="D9" s="158"/>
      <c r="E9" s="156"/>
      <c r="F9" s="154"/>
      <c r="G9" s="4" t="s">
        <v>15</v>
      </c>
      <c r="H9" s="13">
        <f>SUM(I9:N9)</f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</row>
    <row r="10" spans="1:20" s="5" customFormat="1" ht="28.5" customHeight="1" x14ac:dyDescent="0.3">
      <c r="A10" s="136"/>
      <c r="B10" s="156"/>
      <c r="C10" s="151"/>
      <c r="D10" s="158"/>
      <c r="E10" s="156"/>
      <c r="F10" s="154"/>
      <c r="G10" s="4" t="s">
        <v>16</v>
      </c>
      <c r="H10" s="13">
        <f>SUM(I10:N10)</f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</row>
    <row r="11" spans="1:20" s="5" customFormat="1" ht="15.6" x14ac:dyDescent="0.3">
      <c r="A11" s="136"/>
      <c r="B11" s="156"/>
      <c r="C11" s="151"/>
      <c r="D11" s="158"/>
      <c r="E11" s="156"/>
      <c r="F11" s="154"/>
      <c r="G11" s="4" t="s">
        <v>17</v>
      </c>
      <c r="H11" s="13">
        <f>SUM(I11:N11)</f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</row>
    <row r="12" spans="1:20" s="5" customFormat="1" ht="29.25" customHeight="1" x14ac:dyDescent="0.3">
      <c r="A12" s="136"/>
      <c r="B12" s="157"/>
      <c r="C12" s="151"/>
      <c r="D12" s="153"/>
      <c r="E12" s="157"/>
      <c r="F12" s="154"/>
      <c r="G12" s="4" t="s">
        <v>18</v>
      </c>
      <c r="H12" s="13">
        <f>SUM(I12:N12)</f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</row>
    <row r="13" spans="1:20" s="5" customFormat="1" ht="15.6" x14ac:dyDescent="0.3">
      <c r="A13" s="136"/>
      <c r="B13" s="138" t="s">
        <v>44</v>
      </c>
      <c r="C13" s="139"/>
      <c r="D13" s="139"/>
      <c r="E13" s="140"/>
      <c r="F13" s="136"/>
      <c r="G13" s="6" t="s">
        <v>14</v>
      </c>
      <c r="H13" s="13">
        <f>H14+H15+H16+H17</f>
        <v>0</v>
      </c>
      <c r="I13" s="13">
        <f t="shared" ref="I13" si="2">I14+I15+I16+I17</f>
        <v>0</v>
      </c>
      <c r="J13" s="13">
        <f t="shared" ref="J13" si="3">J14+J15+J16+J17</f>
        <v>0</v>
      </c>
      <c r="K13" s="13">
        <f t="shared" ref="K13" si="4">K14+K15+K16+K17</f>
        <v>0</v>
      </c>
      <c r="L13" s="13">
        <f t="shared" ref="L13" si="5">L14+L15+L16+L17</f>
        <v>0</v>
      </c>
      <c r="M13" s="13">
        <f t="shared" ref="M13" si="6">M14+M15+M16+M17</f>
        <v>0</v>
      </c>
      <c r="N13" s="13">
        <f t="shared" ref="N13:T13" si="7">N14+N15+N16+N17</f>
        <v>0</v>
      </c>
      <c r="O13" s="13">
        <f t="shared" si="7"/>
        <v>0</v>
      </c>
      <c r="P13" s="13">
        <f t="shared" si="7"/>
        <v>0</v>
      </c>
      <c r="Q13" s="13">
        <f t="shared" si="7"/>
        <v>0</v>
      </c>
      <c r="R13" s="13">
        <f t="shared" si="7"/>
        <v>0</v>
      </c>
      <c r="S13" s="13">
        <f t="shared" si="7"/>
        <v>0</v>
      </c>
      <c r="T13" s="13">
        <f t="shared" si="7"/>
        <v>0</v>
      </c>
    </row>
    <row r="14" spans="1:20" s="5" customFormat="1" ht="15.6" x14ac:dyDescent="0.3">
      <c r="A14" s="136"/>
      <c r="B14" s="141"/>
      <c r="C14" s="142"/>
      <c r="D14" s="142"/>
      <c r="E14" s="143"/>
      <c r="F14" s="136"/>
      <c r="G14" s="4" t="s">
        <v>15</v>
      </c>
      <c r="H14" s="13">
        <f>SUM(I14:N14)</f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</row>
    <row r="15" spans="1:20" s="5" customFormat="1" ht="25.5" customHeight="1" x14ac:dyDescent="0.3">
      <c r="A15" s="136"/>
      <c r="B15" s="141"/>
      <c r="C15" s="142"/>
      <c r="D15" s="142"/>
      <c r="E15" s="143"/>
      <c r="F15" s="136"/>
      <c r="G15" s="4" t="s">
        <v>16</v>
      </c>
      <c r="H15" s="13">
        <f>SUM(I15:N15)</f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</row>
    <row r="16" spans="1:20" s="5" customFormat="1" ht="15.6" x14ac:dyDescent="0.3">
      <c r="A16" s="136"/>
      <c r="B16" s="141"/>
      <c r="C16" s="142"/>
      <c r="D16" s="142"/>
      <c r="E16" s="143"/>
      <c r="F16" s="136"/>
      <c r="G16" s="4" t="s">
        <v>17</v>
      </c>
      <c r="H16" s="13">
        <f>SUM(I16:N16)</f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</row>
    <row r="17" spans="1:20" s="5" customFormat="1" ht="27.75" customHeight="1" x14ac:dyDescent="0.3">
      <c r="A17" s="136"/>
      <c r="B17" s="144"/>
      <c r="C17" s="145"/>
      <c r="D17" s="145"/>
      <c r="E17" s="146"/>
      <c r="F17" s="136"/>
      <c r="G17" s="4" t="s">
        <v>18</v>
      </c>
      <c r="H17" s="13">
        <f>SUM(I17:N17)</f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</row>
    <row r="18" spans="1:20" s="5" customFormat="1" ht="15.6" x14ac:dyDescent="0.3">
      <c r="A18" s="138" t="s">
        <v>26</v>
      </c>
      <c r="B18" s="139"/>
      <c r="C18" s="139"/>
      <c r="D18" s="139"/>
      <c r="E18" s="140"/>
      <c r="F18" s="136"/>
      <c r="G18" s="6" t="s">
        <v>14</v>
      </c>
      <c r="H18" s="13">
        <f>H19+H20+H21+H22</f>
        <v>0</v>
      </c>
      <c r="I18" s="13">
        <f t="shared" ref="I18:N18" si="8">I19+I20+I21+I22</f>
        <v>0</v>
      </c>
      <c r="J18" s="13">
        <f t="shared" si="8"/>
        <v>0</v>
      </c>
      <c r="K18" s="13">
        <f t="shared" si="8"/>
        <v>0</v>
      </c>
      <c r="L18" s="13">
        <f t="shared" si="8"/>
        <v>0</v>
      </c>
      <c r="M18" s="13">
        <f t="shared" si="8"/>
        <v>0</v>
      </c>
      <c r="N18" s="13">
        <f t="shared" si="8"/>
        <v>0</v>
      </c>
      <c r="O18" s="13">
        <f t="shared" ref="O18:T18" si="9">O19+O20+O21+O22</f>
        <v>0</v>
      </c>
      <c r="P18" s="13">
        <f t="shared" si="9"/>
        <v>0</v>
      </c>
      <c r="Q18" s="13">
        <f t="shared" si="9"/>
        <v>0</v>
      </c>
      <c r="R18" s="13">
        <f t="shared" si="9"/>
        <v>0</v>
      </c>
      <c r="S18" s="13">
        <f t="shared" si="9"/>
        <v>0</v>
      </c>
      <c r="T18" s="13">
        <f t="shared" si="9"/>
        <v>0</v>
      </c>
    </row>
    <row r="19" spans="1:20" s="5" customFormat="1" ht="15.6" x14ac:dyDescent="0.3">
      <c r="A19" s="141"/>
      <c r="B19" s="142"/>
      <c r="C19" s="142"/>
      <c r="D19" s="142"/>
      <c r="E19" s="143"/>
      <c r="F19" s="136"/>
      <c r="G19" s="4" t="s">
        <v>15</v>
      </c>
      <c r="H19" s="13">
        <f>SUM(I19:N19)</f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</row>
    <row r="20" spans="1:20" s="5" customFormat="1" ht="28.5" customHeight="1" x14ac:dyDescent="0.3">
      <c r="A20" s="141"/>
      <c r="B20" s="142"/>
      <c r="C20" s="142"/>
      <c r="D20" s="142"/>
      <c r="E20" s="143"/>
      <c r="F20" s="136"/>
      <c r="G20" s="4" t="s">
        <v>16</v>
      </c>
      <c r="H20" s="13">
        <f>SUM(I20:N20)</f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</row>
    <row r="21" spans="1:20" s="5" customFormat="1" ht="15.6" x14ac:dyDescent="0.3">
      <c r="A21" s="141"/>
      <c r="B21" s="142"/>
      <c r="C21" s="142"/>
      <c r="D21" s="142"/>
      <c r="E21" s="143"/>
      <c r="F21" s="136"/>
      <c r="G21" s="4" t="s">
        <v>17</v>
      </c>
      <c r="H21" s="13">
        <f>SUM(I21:N21)</f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</row>
    <row r="22" spans="1:20" s="5" customFormat="1" ht="31.2" x14ac:dyDescent="0.3">
      <c r="A22" s="144"/>
      <c r="B22" s="145"/>
      <c r="C22" s="145"/>
      <c r="D22" s="145"/>
      <c r="E22" s="146"/>
      <c r="F22" s="136"/>
      <c r="G22" s="4" t="s">
        <v>18</v>
      </c>
      <c r="H22" s="13">
        <f>SUM(I22:N22)</f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</row>
    <row r="23" spans="1:20" s="5" customFormat="1" ht="15.6" x14ac:dyDescent="0.3">
      <c r="A23" s="149" t="s">
        <v>77</v>
      </c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</row>
    <row r="24" spans="1:20" s="5" customFormat="1" ht="15.6" x14ac:dyDescent="0.3">
      <c r="A24" s="136">
        <v>1</v>
      </c>
      <c r="B24" s="150" t="s">
        <v>78</v>
      </c>
      <c r="C24" s="151"/>
      <c r="D24" s="150"/>
      <c r="E24" s="150"/>
      <c r="F24" s="150"/>
      <c r="G24" s="6" t="s">
        <v>14</v>
      </c>
      <c r="H24" s="13">
        <f t="shared" ref="H24:H28" si="10">SUM(I24:N24)</f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</row>
    <row r="25" spans="1:20" s="5" customFormat="1" ht="15.6" x14ac:dyDescent="0.3">
      <c r="A25" s="136"/>
      <c r="B25" s="150"/>
      <c r="C25" s="151"/>
      <c r="D25" s="150"/>
      <c r="E25" s="150"/>
      <c r="F25" s="150"/>
      <c r="G25" s="4" t="s">
        <v>15</v>
      </c>
      <c r="H25" s="13">
        <f t="shared" si="10"/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</row>
    <row r="26" spans="1:20" s="5" customFormat="1" ht="31.2" x14ac:dyDescent="0.3">
      <c r="A26" s="136"/>
      <c r="B26" s="150"/>
      <c r="C26" s="151"/>
      <c r="D26" s="150"/>
      <c r="E26" s="150"/>
      <c r="F26" s="150"/>
      <c r="G26" s="4" t="s">
        <v>16</v>
      </c>
      <c r="H26" s="13">
        <f t="shared" si="10"/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</row>
    <row r="27" spans="1:20" s="5" customFormat="1" ht="15.6" x14ac:dyDescent="0.3">
      <c r="A27" s="136"/>
      <c r="B27" s="150"/>
      <c r="C27" s="151"/>
      <c r="D27" s="150"/>
      <c r="E27" s="150"/>
      <c r="F27" s="150"/>
      <c r="G27" s="4" t="s">
        <v>17</v>
      </c>
      <c r="H27" s="13">
        <f t="shared" si="10"/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</row>
    <row r="28" spans="1:20" s="5" customFormat="1" ht="31.2" x14ac:dyDescent="0.3">
      <c r="A28" s="136"/>
      <c r="B28" s="150"/>
      <c r="C28" s="151"/>
      <c r="D28" s="150"/>
      <c r="E28" s="150"/>
      <c r="F28" s="150"/>
      <c r="G28" s="4" t="s">
        <v>18</v>
      </c>
      <c r="H28" s="13">
        <f t="shared" si="10"/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</row>
  </sheetData>
  <mergeCells count="30">
    <mergeCell ref="M1:N1"/>
    <mergeCell ref="F8:F12"/>
    <mergeCell ref="F4:F5"/>
    <mergeCell ref="A8:A12"/>
    <mergeCell ref="B8:B12"/>
    <mergeCell ref="C8:C12"/>
    <mergeCell ref="D8:D12"/>
    <mergeCell ref="E8:E12"/>
    <mergeCell ref="A3:T3"/>
    <mergeCell ref="S1:T1"/>
    <mergeCell ref="H4:T4"/>
    <mergeCell ref="A7:T7"/>
    <mergeCell ref="A23:T23"/>
    <mergeCell ref="A24:A28"/>
    <mergeCell ref="F24:F28"/>
    <mergeCell ref="E24:E28"/>
    <mergeCell ref="D24:D28"/>
    <mergeCell ref="C24:C28"/>
    <mergeCell ref="B24:B28"/>
    <mergeCell ref="F18:F22"/>
    <mergeCell ref="G4:G5"/>
    <mergeCell ref="A13:A17"/>
    <mergeCell ref="F13:F17"/>
    <mergeCell ref="B13:E17"/>
    <mergeCell ref="A18:E22"/>
    <mergeCell ref="A4:A5"/>
    <mergeCell ref="B4:B5"/>
    <mergeCell ref="C4:C5"/>
    <mergeCell ref="D4:D5"/>
    <mergeCell ref="E4:E5"/>
  </mergeCells>
  <printOptions horizontalCentered="1"/>
  <pageMargins left="0.31496062992125984" right="0.31496062992125984" top="0.59055118110236227" bottom="0.39370078740157483" header="0" footer="0"/>
  <pageSetup paperSize="9" scale="59" firstPageNumber="13" fitToHeight="0" orientation="landscape" useFirstPageNumber="1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view="pageBreakPreview" zoomScale="115" zoomScaleNormal="85" zoomScaleSheetLayoutView="115" workbookViewId="0">
      <selection activeCell="K30" sqref="K30"/>
    </sheetView>
  </sheetViews>
  <sheetFormatPr defaultColWidth="9.109375" defaultRowHeight="15.6" x14ac:dyDescent="0.3"/>
  <cols>
    <col min="1" max="1" width="5.33203125" style="5" customWidth="1"/>
    <col min="2" max="2" width="16.88671875" style="5" customWidth="1"/>
    <col min="3" max="3" width="18.6640625" style="5" customWidth="1"/>
    <col min="4" max="4" width="7.33203125" style="5" customWidth="1"/>
    <col min="5" max="5" width="7.5546875" style="5" customWidth="1"/>
    <col min="6" max="6" width="7.6640625" style="5" customWidth="1"/>
    <col min="7" max="7" width="7.33203125" style="5" customWidth="1"/>
    <col min="8" max="8" width="7.5546875" style="5" customWidth="1"/>
    <col min="9" max="9" width="7.44140625" style="5" customWidth="1"/>
    <col min="10" max="10" width="7.109375" style="5" customWidth="1"/>
    <col min="11" max="11" width="7" style="5" customWidth="1"/>
    <col min="12" max="12" width="6.88671875" style="5" customWidth="1"/>
    <col min="13" max="13" width="7.5546875" style="5" customWidth="1"/>
    <col min="14" max="14" width="6.88671875" style="5" customWidth="1"/>
    <col min="15" max="15" width="7.109375" style="5" customWidth="1"/>
    <col min="16" max="16" width="21" style="5" customWidth="1"/>
    <col min="17" max="16384" width="9.109375" style="5"/>
  </cols>
  <sheetData>
    <row r="1" spans="1:16" x14ac:dyDescent="0.3">
      <c r="P1" s="37" t="s">
        <v>51</v>
      </c>
    </row>
    <row r="3" spans="1:16" ht="31.5" customHeight="1" x14ac:dyDescent="0.3">
      <c r="A3" s="135" t="s">
        <v>115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</row>
    <row r="4" spans="1:16" ht="35.25" customHeight="1" x14ac:dyDescent="0.3">
      <c r="A4" s="147" t="s">
        <v>20</v>
      </c>
      <c r="B4" s="137" t="s">
        <v>116</v>
      </c>
      <c r="C4" s="137" t="s">
        <v>117</v>
      </c>
      <c r="D4" s="164" t="s">
        <v>56</v>
      </c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47" t="s">
        <v>118</v>
      </c>
    </row>
    <row r="5" spans="1:16" s="55" customFormat="1" ht="57" customHeight="1" x14ac:dyDescent="0.3">
      <c r="A5" s="148"/>
      <c r="B5" s="137"/>
      <c r="C5" s="137"/>
      <c r="D5" s="36" t="s">
        <v>3</v>
      </c>
      <c r="E5" s="36" t="s">
        <v>4</v>
      </c>
      <c r="F5" s="36" t="s">
        <v>5</v>
      </c>
      <c r="G5" s="36" t="s">
        <v>45</v>
      </c>
      <c r="H5" s="36" t="s">
        <v>6</v>
      </c>
      <c r="I5" s="36" t="s">
        <v>7</v>
      </c>
      <c r="J5" s="36" t="s">
        <v>8</v>
      </c>
      <c r="K5" s="36" t="s">
        <v>9</v>
      </c>
      <c r="L5" s="36" t="s">
        <v>10</v>
      </c>
      <c r="M5" s="36" t="s">
        <v>11</v>
      </c>
      <c r="N5" s="36" t="s">
        <v>12</v>
      </c>
      <c r="O5" s="54" t="s">
        <v>13</v>
      </c>
      <c r="P5" s="165"/>
    </row>
    <row r="6" spans="1:16" s="55" customFormat="1" ht="18" customHeight="1" x14ac:dyDescent="0.25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>
        <v>6</v>
      </c>
      <c r="G6" s="36">
        <v>7</v>
      </c>
      <c r="H6" s="36">
        <v>8</v>
      </c>
      <c r="I6" s="36">
        <v>9</v>
      </c>
      <c r="J6" s="36">
        <v>10</v>
      </c>
      <c r="K6" s="36">
        <v>11</v>
      </c>
      <c r="L6" s="36">
        <v>12</v>
      </c>
      <c r="M6" s="36">
        <v>13</v>
      </c>
      <c r="N6" s="36">
        <v>14</v>
      </c>
      <c r="O6" s="36">
        <v>15</v>
      </c>
      <c r="P6" s="36">
        <v>16</v>
      </c>
    </row>
    <row r="7" spans="1:16" ht="15.75" x14ac:dyDescent="0.25">
      <c r="A7" s="56">
        <v>1</v>
      </c>
      <c r="B7" s="56" t="s">
        <v>129</v>
      </c>
      <c r="C7" s="56" t="s">
        <v>129</v>
      </c>
      <c r="D7" s="56" t="s">
        <v>129</v>
      </c>
      <c r="E7" s="56" t="s">
        <v>129</v>
      </c>
      <c r="F7" s="56" t="s">
        <v>129</v>
      </c>
      <c r="G7" s="56" t="s">
        <v>129</v>
      </c>
      <c r="H7" s="56" t="s">
        <v>129</v>
      </c>
      <c r="I7" s="56" t="s">
        <v>129</v>
      </c>
      <c r="J7" s="56" t="s">
        <v>129</v>
      </c>
      <c r="K7" s="56" t="s">
        <v>129</v>
      </c>
      <c r="L7" s="56" t="s">
        <v>129</v>
      </c>
      <c r="M7" s="56" t="s">
        <v>129</v>
      </c>
      <c r="N7" s="56" t="s">
        <v>129</v>
      </c>
      <c r="O7" s="56" t="s">
        <v>129</v>
      </c>
      <c r="P7" s="56" t="s">
        <v>129</v>
      </c>
    </row>
  </sheetData>
  <mergeCells count="6">
    <mergeCell ref="A3:P3"/>
    <mergeCell ref="A4:A5"/>
    <mergeCell ref="B4:B5"/>
    <mergeCell ref="C4:C5"/>
    <mergeCell ref="D4:O4"/>
    <mergeCell ref="P4:P5"/>
  </mergeCells>
  <printOptions horizontalCentered="1"/>
  <pageMargins left="0.31496062992125984" right="0.31496062992125984" top="0.39370078740157483" bottom="0.39370078740157483" header="0" footer="0"/>
  <pageSetup paperSize="9" scale="94" firstPageNumber="14" orientation="landscape" useFirstPageNumber="1" r:id="rId1"/>
  <headerFooter>
    <oddHeader>&amp;C&amp;"Times New Roman,обычный"&amp;P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9"/>
  <sheetViews>
    <sheetView view="pageBreakPreview" zoomScaleNormal="100" zoomScaleSheetLayoutView="100" zoomScalePageLayoutView="130" workbookViewId="0">
      <selection activeCell="G9" sqref="G9"/>
    </sheetView>
  </sheetViews>
  <sheetFormatPr defaultColWidth="9.109375" defaultRowHeight="15.6" x14ac:dyDescent="0.3"/>
  <cols>
    <col min="1" max="1" width="9.109375" style="8"/>
    <col min="2" max="2" width="50.5546875" style="8" customWidth="1"/>
    <col min="3" max="3" width="91.88671875" style="8" customWidth="1"/>
    <col min="4" max="16384" width="9.109375" style="8"/>
  </cols>
  <sheetData>
    <row r="1" spans="1:5" x14ac:dyDescent="0.3">
      <c r="A1" s="5"/>
      <c r="B1" s="5"/>
      <c r="C1" s="31" t="s">
        <v>52</v>
      </c>
    </row>
    <row r="2" spans="1:5" ht="15.75" x14ac:dyDescent="0.25">
      <c r="A2" s="5"/>
      <c r="B2" s="5"/>
      <c r="C2" s="5"/>
    </row>
    <row r="3" spans="1:5" ht="43.5" customHeight="1" x14ac:dyDescent="0.3">
      <c r="A3" s="166" t="s">
        <v>122</v>
      </c>
      <c r="B3" s="166"/>
      <c r="C3" s="166"/>
    </row>
    <row r="4" spans="1:5" x14ac:dyDescent="0.3">
      <c r="A4" s="15" t="s">
        <v>20</v>
      </c>
      <c r="B4" s="7" t="s">
        <v>53</v>
      </c>
      <c r="C4" s="7" t="s">
        <v>54</v>
      </c>
    </row>
    <row r="5" spans="1:5" ht="15.75" x14ac:dyDescent="0.25">
      <c r="A5" s="16">
        <v>1</v>
      </c>
      <c r="B5" s="16">
        <v>2</v>
      </c>
      <c r="C5" s="16">
        <v>3</v>
      </c>
    </row>
    <row r="6" spans="1:5" s="17" customFormat="1" ht="78" x14ac:dyDescent="0.3">
      <c r="A6" s="19">
        <v>1</v>
      </c>
      <c r="B6" s="20" t="s">
        <v>132</v>
      </c>
      <c r="C6" s="2" t="s">
        <v>134</v>
      </c>
    </row>
    <row r="7" spans="1:5" s="18" customFormat="1" ht="156" x14ac:dyDescent="0.3">
      <c r="A7" s="19">
        <v>2</v>
      </c>
      <c r="B7" s="2" t="s">
        <v>137</v>
      </c>
      <c r="C7" s="29" t="s">
        <v>135</v>
      </c>
      <c r="E7" s="27" t="s">
        <v>86</v>
      </c>
    </row>
    <row r="8" spans="1:5" s="18" customFormat="1" ht="78" x14ac:dyDescent="0.3">
      <c r="A8" s="19">
        <v>3</v>
      </c>
      <c r="B8" s="2" t="s">
        <v>138</v>
      </c>
      <c r="C8" s="2" t="s">
        <v>136</v>
      </c>
      <c r="E8" s="28" t="s">
        <v>85</v>
      </c>
    </row>
    <row r="9" spans="1:5" ht="79.5" customHeight="1" x14ac:dyDescent="0.3">
      <c r="A9" s="19">
        <v>4</v>
      </c>
      <c r="B9" s="2" t="s">
        <v>133</v>
      </c>
      <c r="C9" s="2" t="s">
        <v>139</v>
      </c>
    </row>
  </sheetData>
  <mergeCells count="1">
    <mergeCell ref="A3:C3"/>
  </mergeCells>
  <printOptions horizontalCentered="1"/>
  <pageMargins left="0.27559055118110237" right="0.27559055118110237" top="0.59055118110236227" bottom="0.39370078740157483" header="0" footer="0"/>
  <pageSetup paperSize="9" scale="93" firstPageNumber="15" orientation="landscape" useFirstPageNumber="1" r:id="rId1"/>
  <headerFooter>
    <oddHeader>&amp;C&amp;"Times New Roman,обычный"&amp;12&amp;P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7"/>
  <sheetViews>
    <sheetView view="pageBreakPreview" zoomScaleNormal="100" zoomScaleSheetLayoutView="100" workbookViewId="0">
      <selection activeCell="F15" sqref="F15"/>
    </sheetView>
  </sheetViews>
  <sheetFormatPr defaultColWidth="9.109375" defaultRowHeight="15.6" x14ac:dyDescent="0.3"/>
  <cols>
    <col min="1" max="1" width="7.88671875" style="8" customWidth="1"/>
    <col min="2" max="2" width="34.44140625" style="8" customWidth="1"/>
    <col min="3" max="4" width="19" style="8" customWidth="1"/>
    <col min="5" max="5" width="20.44140625" style="8" customWidth="1"/>
    <col min="6" max="6" width="57.5546875" style="8" customWidth="1"/>
    <col min="7" max="16384" width="9.109375" style="8"/>
  </cols>
  <sheetData>
    <row r="1" spans="1:6" ht="18" x14ac:dyDescent="0.35">
      <c r="A1" s="5"/>
      <c r="B1" s="5"/>
      <c r="C1" s="5"/>
      <c r="D1" s="5"/>
      <c r="F1" s="32" t="s">
        <v>100</v>
      </c>
    </row>
    <row r="2" spans="1:6" ht="15.75" x14ac:dyDescent="0.25">
      <c r="A2" s="5"/>
      <c r="B2" s="5"/>
      <c r="C2" s="5"/>
      <c r="D2" s="5"/>
      <c r="E2" s="5"/>
    </row>
    <row r="3" spans="1:6" ht="32.25" customHeight="1" x14ac:dyDescent="0.3">
      <c r="A3" s="166" t="s">
        <v>80</v>
      </c>
      <c r="B3" s="166"/>
      <c r="C3" s="166"/>
      <c r="D3" s="166"/>
      <c r="E3" s="166"/>
      <c r="F3" s="166"/>
    </row>
    <row r="4" spans="1:6" ht="56.25" customHeight="1" x14ac:dyDescent="0.3">
      <c r="A4" s="22" t="s">
        <v>20</v>
      </c>
      <c r="B4" s="20" t="s">
        <v>55</v>
      </c>
      <c r="C4" s="20" t="s">
        <v>81</v>
      </c>
      <c r="D4" s="20" t="s">
        <v>82</v>
      </c>
      <c r="E4" s="20" t="s">
        <v>83</v>
      </c>
      <c r="F4" s="20" t="s">
        <v>88</v>
      </c>
    </row>
    <row r="5" spans="1:6" ht="15.75" x14ac:dyDescent="0.25">
      <c r="A5" s="16">
        <v>1</v>
      </c>
      <c r="B5" s="16">
        <v>2</v>
      </c>
      <c r="C5" s="21">
        <v>3</v>
      </c>
      <c r="D5" s="21">
        <v>4</v>
      </c>
      <c r="E5" s="21">
        <v>5</v>
      </c>
      <c r="F5" s="21">
        <v>6</v>
      </c>
    </row>
    <row r="6" spans="1:6" ht="83.25" customHeight="1" x14ac:dyDescent="0.3">
      <c r="A6" s="23">
        <v>1</v>
      </c>
      <c r="B6" s="20" t="s">
        <v>107</v>
      </c>
      <c r="C6" s="26" t="s">
        <v>84</v>
      </c>
      <c r="D6" s="19">
        <v>2028</v>
      </c>
      <c r="E6" s="2" t="s">
        <v>140</v>
      </c>
      <c r="F6" s="2" t="s">
        <v>141</v>
      </c>
    </row>
    <row r="7" spans="1:6" ht="15.75" x14ac:dyDescent="0.25">
      <c r="A7" s="5"/>
      <c r="B7" s="5"/>
      <c r="C7" s="5"/>
      <c r="D7" s="5"/>
      <c r="E7" s="5"/>
    </row>
  </sheetData>
  <mergeCells count="1">
    <mergeCell ref="A3:F3"/>
  </mergeCells>
  <printOptions horizontalCentered="1"/>
  <pageMargins left="0.27559055118110237" right="0.27559055118110237" top="0.59055118110236227" bottom="0.39370078740157483" header="0" footer="0"/>
  <pageSetup paperSize="9" scale="89" firstPageNumber="16" fitToHeight="3" orientation="landscape" useFirstPageNumber="1" r:id="rId1"/>
  <headerFooter>
    <oddHeader>&amp;C&amp;"Times New Roman,обычный"&amp;12&amp;P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6"/>
  <sheetViews>
    <sheetView view="pageBreakPreview" zoomScaleNormal="100" zoomScaleSheetLayoutView="100" workbookViewId="0">
      <selection activeCell="A4" sqref="A4:F6"/>
    </sheetView>
  </sheetViews>
  <sheetFormatPr defaultRowHeight="14.4" x14ac:dyDescent="0.3"/>
  <cols>
    <col min="1" max="1" width="6.6640625" customWidth="1"/>
    <col min="2" max="2" width="29.109375" customWidth="1"/>
    <col min="3" max="3" width="36.88671875" customWidth="1"/>
    <col min="4" max="4" width="27.88671875" customWidth="1"/>
    <col min="5" max="5" width="28.88671875" customWidth="1"/>
    <col min="6" max="6" width="31.5546875" customWidth="1"/>
  </cols>
  <sheetData>
    <row r="1" spans="1:6" ht="18" x14ac:dyDescent="0.35">
      <c r="F1" s="32" t="s">
        <v>119</v>
      </c>
    </row>
    <row r="3" spans="1:6" ht="50.25" customHeight="1" x14ac:dyDescent="0.3">
      <c r="A3" s="166" t="s">
        <v>102</v>
      </c>
      <c r="B3" s="166"/>
      <c r="C3" s="166"/>
      <c r="D3" s="166"/>
      <c r="E3" s="166"/>
      <c r="F3" s="166"/>
    </row>
    <row r="4" spans="1:6" ht="91.5" customHeight="1" x14ac:dyDescent="0.3">
      <c r="A4" s="23" t="s">
        <v>89</v>
      </c>
      <c r="B4" s="23" t="s">
        <v>90</v>
      </c>
      <c r="C4" s="23" t="s">
        <v>91</v>
      </c>
      <c r="D4" s="23" t="s">
        <v>101</v>
      </c>
      <c r="E4" s="23" t="s">
        <v>92</v>
      </c>
      <c r="F4" s="23" t="s">
        <v>93</v>
      </c>
    </row>
    <row r="5" spans="1:6" ht="15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</row>
    <row r="6" spans="1:6" ht="23.25" customHeight="1" x14ac:dyDescent="0.25">
      <c r="A6" s="61">
        <v>1</v>
      </c>
      <c r="B6" s="62" t="s">
        <v>129</v>
      </c>
      <c r="C6" s="62" t="s">
        <v>129</v>
      </c>
      <c r="D6" s="62" t="s">
        <v>129</v>
      </c>
      <c r="E6" s="62" t="s">
        <v>129</v>
      </c>
      <c r="F6" s="62" t="s">
        <v>129</v>
      </c>
    </row>
  </sheetData>
  <mergeCells count="1">
    <mergeCell ref="A3:F3"/>
  </mergeCells>
  <printOptions horizontalCentered="1"/>
  <pageMargins left="0.39370078740157483" right="0.39370078740157483" top="0.59055118110236227" bottom="0.39370078740157483" header="0" footer="0"/>
  <pageSetup paperSize="9" scale="86" firstPageNumber="17" orientation="landscape" useFirstPageNumber="1" r:id="rId1"/>
  <headerFooter>
    <oddHeader>&amp;C&amp;"Times New Roman,обычный"&amp;12&amp;P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9"/>
  <sheetViews>
    <sheetView view="pageBreakPreview" zoomScaleNormal="100" zoomScaleSheetLayoutView="100" workbookViewId="0">
      <selection activeCell="L12" sqref="L12"/>
    </sheetView>
  </sheetViews>
  <sheetFormatPr defaultRowHeight="14.4" x14ac:dyDescent="0.3"/>
  <cols>
    <col min="2" max="6" width="30.44140625" customWidth="1"/>
  </cols>
  <sheetData>
    <row r="1" spans="1:6" ht="18" x14ac:dyDescent="0.35">
      <c r="A1" s="12"/>
      <c r="B1" s="12"/>
      <c r="C1" s="12"/>
      <c r="D1" s="12"/>
      <c r="E1" s="12"/>
      <c r="F1" s="32" t="s">
        <v>120</v>
      </c>
    </row>
    <row r="2" spans="1:6" ht="15" x14ac:dyDescent="0.25">
      <c r="A2" s="12"/>
      <c r="B2" s="12"/>
      <c r="C2" s="12"/>
      <c r="D2" s="12"/>
      <c r="E2" s="12"/>
      <c r="F2" s="12"/>
    </row>
    <row r="3" spans="1:6" ht="49.5" customHeight="1" x14ac:dyDescent="0.3">
      <c r="A3" s="166" t="s">
        <v>109</v>
      </c>
      <c r="B3" s="166"/>
      <c r="C3" s="166"/>
      <c r="D3" s="166"/>
      <c r="E3" s="166"/>
      <c r="F3" s="166"/>
    </row>
    <row r="4" spans="1:6" ht="58.5" customHeight="1" x14ac:dyDescent="0.3">
      <c r="A4" s="33" t="s">
        <v>94</v>
      </c>
      <c r="B4" s="33" t="s">
        <v>95</v>
      </c>
      <c r="C4" s="33" t="s">
        <v>96</v>
      </c>
      <c r="D4" s="33" t="s">
        <v>97</v>
      </c>
      <c r="E4" s="33" t="s">
        <v>98</v>
      </c>
      <c r="F4" s="33" t="s">
        <v>99</v>
      </c>
    </row>
    <row r="5" spans="1:6" ht="18.75" x14ac:dyDescent="0.3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</row>
    <row r="6" spans="1:6" ht="22.5" customHeight="1" x14ac:dyDescent="0.25">
      <c r="A6" s="57">
        <v>1</v>
      </c>
      <c r="B6" s="57" t="s">
        <v>129</v>
      </c>
      <c r="C6" s="57" t="s">
        <v>129</v>
      </c>
      <c r="D6" s="57" t="s">
        <v>129</v>
      </c>
      <c r="E6" s="57" t="s">
        <v>129</v>
      </c>
      <c r="F6" s="57" t="s">
        <v>129</v>
      </c>
    </row>
    <row r="7" spans="1:6" ht="15" x14ac:dyDescent="0.25">
      <c r="A7" s="12"/>
      <c r="B7" s="12"/>
      <c r="C7" s="12"/>
      <c r="D7" s="12"/>
      <c r="E7" s="12"/>
      <c r="F7" s="12"/>
    </row>
    <row r="8" spans="1:6" ht="15" x14ac:dyDescent="0.25">
      <c r="A8" s="12"/>
      <c r="B8" s="12"/>
      <c r="C8" s="12"/>
      <c r="D8" s="12"/>
      <c r="E8" s="12"/>
      <c r="F8" s="12"/>
    </row>
    <row r="9" spans="1:6" ht="15" x14ac:dyDescent="0.25">
      <c r="A9" s="12"/>
      <c r="B9" s="12"/>
      <c r="C9" s="12"/>
      <c r="D9" s="12"/>
      <c r="E9" s="12"/>
      <c r="F9" s="12"/>
    </row>
  </sheetData>
  <mergeCells count="1">
    <mergeCell ref="A3:F3"/>
  </mergeCells>
  <hyperlinks>
    <hyperlink ref="C4" r:id="rId1" display="consultantplus://offline/ref=AC06E570D27381CB577F654296A9AA0A4B81A69AEAF576F17B5C3B6FEC2E0B9E2F608AAF80A81ED56994278724A18524EAD8FEF1E5E94AC55F0B4371LEVDL"/>
    <hyperlink ref="D4" r:id="rId2" display="consultantplus://offline/ref=AC06E570D27381CB577F654296A9AA0A4B81A69AEAF576F17B5C3B6FEC2E0B9E2F608AAF80A81ED56994268F2BA18524EAD8FEF1E5E94AC55F0B4371LEVDL"/>
  </hyperlinks>
  <printOptions horizontalCentered="1"/>
  <pageMargins left="0.39370078740157483" right="0.39370078740157483" top="0.59055118110236227" bottom="0.39370078740157483" header="0" footer="0"/>
  <pageSetup paperSize="9" scale="86" firstPageNumber="18" orientation="landscape" useFirstPageNumber="1" r:id="rId3"/>
  <headerFooter>
    <oddHeader>&amp;C&amp;"Times New Roman,обычный"&amp;12&amp;P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UYIOa9Y9mv5/Ann2uvbuzcdFtuqXWUUjRS8xRq7Y//8=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agIw+LjM43ldQQgc2tVOkDU6bc3Averdas7vbxKjEQo=</DigestValue>
    </Reference>
  </SignedInfo>
  <SignatureValue>GDa9Av1T0BszG9OSxRYOTXzn/iAOZ09R1gL4Y9+LQ3zds7rYRa+ZqeGqxG29JZh5
rrLLZNbHFQID20sSiINVxQ==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JC2fcbOAXeTXUSHtaRQO0MhmSTk=
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7.xml?ContentType=application/vnd.openxmlformats-officedocument.spreadsheetml.worksheet+xml">
        <DigestMethod Algorithm="http://www.w3.org/2000/09/xmldsig#sha1"/>
        <DigestValue>abkpQ5noRONSU5ghaGUi9Xd4KvQ=
</DigestValue>
      </Reference>
      <Reference URI="/xl/worksheets/sheet5.xml?ContentType=application/vnd.openxmlformats-officedocument.spreadsheetml.worksheet+xml">
        <DigestMethod Algorithm="http://www.w3.org/2000/09/xmldsig#sha1"/>
        <DigestValue>9MazUyN3QD/TrI4FgqIFofhUOp8=
</DigestValue>
      </Reference>
      <Reference URI="/xl/worksheets/sheet6.xml?ContentType=application/vnd.openxmlformats-officedocument.spreadsheetml.worksheet+xml">
        <DigestMethod Algorithm="http://www.w3.org/2000/09/xmldsig#sha1"/>
        <DigestValue>QHY0awVd11bjm0w1Ta0OGVTWLtM=
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vvUl4hiO8Q/uzt/9dkGNOLOoU5A=
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BkbKHXp3nhzZiW8TajDJa2GD33U=
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MLGIJvba8iIqcOfz0oTAMTnngQw=
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wFTzgjdWRKTUiWnhT6hdSpzC9ug=
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5lcEDVddWZ4oO1bVeQ04s3KWcb0=
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sharedStrings.xml?ContentType=application/vnd.openxmlformats-officedocument.spreadsheetml.sharedStrings+xml">
        <DigestMethod Algorithm="http://www.w3.org/2000/09/xmldsig#sha1"/>
        <DigestValue>Ip//MLT8WBlVYA2gBGzRzJ4LZUQ=
</DigestValue>
      </Reference>
      <Reference URI="/xl/worksheets/sheet8.xml?ContentType=application/vnd.openxmlformats-officedocument.spreadsheetml.worksheet+xml">
        <DigestMethod Algorithm="http://www.w3.org/2000/09/xmldsig#sha1"/>
        <DigestValue>26/LLnPeevyHJeDaHNufAOh6/V8=
</DigestValue>
      </Reference>
      <Reference URI="/xl/worksheets/sheet9.xml?ContentType=application/vnd.openxmlformats-officedocument.spreadsheetml.worksheet+xml">
        <DigestMethod Algorithm="http://www.w3.org/2000/09/xmldsig#sha1"/>
        <DigestValue>04tMCNfsXmclqva+VO7DHqQDPuw=
</DigestValue>
      </Reference>
      <Reference URI="/xl/worksheets/sheet2.xml?ContentType=application/vnd.openxmlformats-officedocument.spreadsheetml.worksheet+xml">
        <DigestMethod Algorithm="http://www.w3.org/2000/09/xmldsig#sha1"/>
        <DigestValue>Rp6lqKu8D4dgyKNqrt8atCIb2ks=
</DigestValue>
      </Reference>
      <Reference URI="/xl/worksheets/sheet1.xml?ContentType=application/vnd.openxmlformats-officedocument.spreadsheetml.worksheet+xml">
        <DigestMethod Algorithm="http://www.w3.org/2000/09/xmldsig#sha1"/>
        <DigestValue>yuw3r4Vk9/lEol1lmV3cp17S0S8=
</DigestValue>
      </Reference>
      <Reference URI="/xl/worksheets/sheet3.xml?ContentType=application/vnd.openxmlformats-officedocument.spreadsheetml.worksheet+xml">
        <DigestMethod Algorithm="http://www.w3.org/2000/09/xmldsig#sha1"/>
        <DigestValue>4TrwPFuAdQjqfEazGOidWjPzsmI=
</DigestValue>
      </Reference>
      <Reference URI="/xl/worksheets/sheet4.xml?ContentType=application/vnd.openxmlformats-officedocument.spreadsheetml.worksheet+xml">
        <DigestMethod Algorithm="http://www.w3.org/2000/09/xmldsig#sha1"/>
        <DigestValue>dI67M44thV+GKMh8/H6qKcsobUQ=
</DigestValue>
      </Reference>
      <Reference URI="/xl/styles.xml?ContentType=application/vnd.openxmlformats-officedocument.spreadsheetml.styles+xml">
        <DigestMethod Algorithm="http://www.w3.org/2000/09/xmldsig#sha1"/>
        <DigestValue>oBMtYPfGuoZUoYbcvj+EeBes//A=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rocYCNEq7aq/njCdu3BtGg92cpE=
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
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
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
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
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Ok1DzaX10qxpLulf6ND32sB4w20=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S4dROHh4domAi1wIR2Hi7qGrRys=
</DigestValue>
      </Reference>
    </Manifest>
    <SignatureProperties>
      <SignatureProperty Id="idSignatureTime" Target="#idPackageSignature">
        <mdssi:SignatureTime>
          <mdssi:Format>YYYY-MM-DDThh:mm:ssTZD</mdssi:Format>
          <mdssi:Value>2020-06-30T04:42:38Z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2020-06-30T04:42:38Z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Лист1</vt:lpstr>
      <vt:lpstr>2. Основные мероприятия</vt:lpstr>
      <vt:lpstr>3 Перечень объектов</vt:lpstr>
      <vt:lpstr>4 Портфели</vt:lpstr>
      <vt:lpstr>5 Сводные показатели</vt:lpstr>
      <vt:lpstr>6 Перечень рисков</vt:lpstr>
      <vt:lpstr>7 Переч об кап строит</vt:lpstr>
      <vt:lpstr>8 Пл меропр оц эф-ти</vt:lpstr>
      <vt:lpstr>9 Предл гражд</vt:lpstr>
      <vt:lpstr>'2. Основные мероприятия'!Заголовки_для_печати</vt:lpstr>
      <vt:lpstr>'4 Портфели'!Заголовки_для_печати</vt:lpstr>
      <vt:lpstr>'2. Основные мероприятия'!Область_печати</vt:lpstr>
      <vt:lpstr>'4 Портфели'!Область_печати</vt:lpstr>
      <vt:lpstr>'5 Сводные показатели'!Область_печати</vt:lpstr>
      <vt:lpstr>'6 Перечень рисков'!Область_печати</vt:lpstr>
      <vt:lpstr>'7 Переч об кап строит'!Область_печати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2020-06-30T04:42:37Z</dcterms:modified>
</cp:coreProperties>
</file>