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4490" yWindow="720" windowWidth="14130" windowHeight="11400"/>
  </bookViews>
  <sheets>
    <sheet name="1_1кв.2020" sheetId="24" r:id="rId1"/>
  </sheets>
  <definedNames>
    <definedName name="_xlnm._FilterDatabase" localSheetId="0" hidden="1">'1_1кв.2020'!$A$8:$H$116</definedName>
    <definedName name="_xlnm.Print_Titles" localSheetId="0">'1_1кв.2020'!$8:$8</definedName>
  </definedNames>
  <calcPr calcId="125725"/>
</workbook>
</file>

<file path=xl/calcChain.xml><?xml version="1.0" encoding="utf-8"?>
<calcChain xmlns="http://schemas.openxmlformats.org/spreadsheetml/2006/main">
  <c r="F111" i="24"/>
  <c r="F109"/>
  <c r="F106"/>
  <c r="F103"/>
  <c r="F99"/>
  <c r="F97"/>
  <c r="F94"/>
  <c r="F93"/>
  <c r="F92"/>
  <c r="F88"/>
  <c r="F85"/>
  <c r="F83"/>
  <c r="F82"/>
  <c r="F81"/>
  <c r="F78"/>
  <c r="F66"/>
  <c r="F62"/>
  <c r="F53"/>
  <c r="F48"/>
  <c r="F47"/>
  <c r="F44"/>
  <c r="F43"/>
  <c r="F42"/>
  <c r="F41"/>
  <c r="F37"/>
  <c r="F36"/>
  <c r="F35"/>
  <c r="F33"/>
  <c r="F31"/>
  <c r="F29"/>
  <c r="F28"/>
  <c r="F24"/>
  <c r="F23"/>
  <c r="F21"/>
  <c r="F20"/>
  <c r="F19"/>
  <c r="F17"/>
  <c r="F16"/>
  <c r="F15"/>
  <c r="F13"/>
  <c r="F11"/>
  <c r="D77" l="1"/>
  <c r="E84" l="1"/>
  <c r="F84" s="1"/>
  <c r="D84"/>
  <c r="C84"/>
  <c r="E77"/>
  <c r="F77" s="1"/>
  <c r="C77"/>
  <c r="E34"/>
  <c r="D34"/>
  <c r="C34"/>
  <c r="E40"/>
  <c r="F34" l="1"/>
  <c r="E112"/>
  <c r="E110"/>
  <c r="E108"/>
  <c r="E102"/>
  <c r="E95"/>
  <c r="E75"/>
  <c r="E55"/>
  <c r="E52"/>
  <c r="E38"/>
  <c r="E32"/>
  <c r="E30"/>
  <c r="E27"/>
  <c r="E25"/>
  <c r="E22"/>
  <c r="E18"/>
  <c r="E14"/>
  <c r="E12"/>
  <c r="E10"/>
  <c r="D112"/>
  <c r="D110"/>
  <c r="D108"/>
  <c r="D102"/>
  <c r="D101" s="1"/>
  <c r="D95"/>
  <c r="D75"/>
  <c r="D55"/>
  <c r="D54" s="1"/>
  <c r="D52"/>
  <c r="D40"/>
  <c r="F40" s="1"/>
  <c r="D38"/>
  <c r="D32"/>
  <c r="D30"/>
  <c r="D27"/>
  <c r="D25"/>
  <c r="D22"/>
  <c r="D18"/>
  <c r="D14"/>
  <c r="D12"/>
  <c r="D10"/>
  <c r="C112"/>
  <c r="C110"/>
  <c r="C108"/>
  <c r="C102"/>
  <c r="C101" s="1"/>
  <c r="C95"/>
  <c r="C75"/>
  <c r="C55"/>
  <c r="C54" s="1"/>
  <c r="C52"/>
  <c r="C40"/>
  <c r="C38"/>
  <c r="C32"/>
  <c r="C30"/>
  <c r="C27"/>
  <c r="C25"/>
  <c r="C22"/>
  <c r="C18"/>
  <c r="C14"/>
  <c r="C12"/>
  <c r="C10"/>
  <c r="F52" l="1"/>
  <c r="F18"/>
  <c r="F30"/>
  <c r="F108"/>
  <c r="E54"/>
  <c r="F54" s="1"/>
  <c r="F55"/>
  <c r="F14"/>
  <c r="F12"/>
  <c r="F95"/>
  <c r="E101"/>
  <c r="F101" s="1"/>
  <c r="F102"/>
  <c r="F27"/>
  <c r="F10"/>
  <c r="F22"/>
  <c r="F32"/>
  <c r="F75"/>
  <c r="F110"/>
  <c r="E74"/>
  <c r="D74"/>
  <c r="C9"/>
  <c r="E9"/>
  <c r="F9" s="1"/>
  <c r="D9"/>
  <c r="C74"/>
  <c r="F74" l="1"/>
  <c r="E51"/>
  <c r="D51"/>
  <c r="D50" s="1"/>
  <c r="D116" s="1"/>
  <c r="C51"/>
  <c r="C50" s="1"/>
  <c r="C116" s="1"/>
  <c r="E50" l="1"/>
  <c r="F51"/>
  <c r="E116" l="1"/>
  <c r="F116" s="1"/>
  <c r="F50"/>
</calcChain>
</file>

<file path=xl/sharedStrings.xml><?xml version="1.0" encoding="utf-8"?>
<sst xmlns="http://schemas.openxmlformats.org/spreadsheetml/2006/main" count="219" uniqueCount="184">
  <si>
    <t>Код бюджетной классификации</t>
  </si>
  <si>
    <t>000 1 00 00000 00 0000 000</t>
  </si>
  <si>
    <t>000 1 01 00000 00 0000 000</t>
  </si>
  <si>
    <t>НАЛОГИ НА ПРИБЫЛЬ, ДОХОДЫ</t>
  </si>
  <si>
    <t>000 1 01 02000 01 0000 110</t>
  </si>
  <si>
    <t>Налог на доходы физических лиц</t>
  </si>
  <si>
    <t>000 1 05 00000 00 0000 000</t>
  </si>
  <si>
    <t>НАЛОГИ НА СОВОКУПНЫЙ ДОХОД</t>
  </si>
  <si>
    <t>000 1 05 02000 02 0000 110</t>
  </si>
  <si>
    <t>Единый налог на вмененный доход для отдельных видов деятельности</t>
  </si>
  <si>
    <t>000 1 06 00000 00 0000 000</t>
  </si>
  <si>
    <t>НАЛОГИ НА ИМУЩЕСТВО</t>
  </si>
  <si>
    <t>Земельный налог</t>
  </si>
  <si>
    <t>000 1 08 00000 00 0000 000</t>
  </si>
  <si>
    <t>000 1 08 03000 01 0000 110</t>
  </si>
  <si>
    <t>000 1 08 07000 01 0000 110</t>
  </si>
  <si>
    <t>ЗАДОЛЖЕННОСТЬ И ПЕРЕРАСЧЕТЫ ПО ОТМЕНЕННЫМ НАЛОГАМ, СБОРАМ И ИНЫМ ОБЯЗАТЕЛЬНЫМ ПЛАТЕЖАМ</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</si>
  <si>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</si>
  <si>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</si>
  <si>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</si>
  <si>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</si>
  <si>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</si>
  <si>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</si>
  <si>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</si>
  <si>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000 1 14 00000 00 0000 000</t>
  </si>
  <si>
    <t>ДОХОДЫ ОТ ПРОДАЖИ МАТЕРИАЛЬНЫХ И НЕМАТЕРИАЛЬНЫХ АКТИВОВ</t>
  </si>
  <si>
    <t>000 1 14 01000 00 0000 410</t>
  </si>
  <si>
    <t>Доходы от продажи квартир</t>
  </si>
  <si>
    <t>000 1 15 00000 00 0000 000</t>
  </si>
  <si>
    <t>АДМИНИСТРАТИВНЫЕ ПЛАТЕЖИ И СБОРЫ</t>
  </si>
  <si>
    <t>000 1 16 00000 00 0000 000</t>
  </si>
  <si>
    <t>ПРОЧИЕ НЕНАЛОГОВЫЕ ДОХОДЫ</t>
  </si>
  <si>
    <t>000 2 00 00000 00 0000 000</t>
  </si>
  <si>
    <t>в том числе:</t>
  </si>
  <si>
    <t>Бюджет автономного округа - всего</t>
  </si>
  <si>
    <t>Федеральный бюджет - всего</t>
  </si>
  <si>
    <t>ПРОЧИЕ БЕЗВОЗМЕЗДНЫЕ ПОСТУПЛЕНИЯ</t>
  </si>
  <si>
    <t>ИТОГО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</si>
  <si>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</si>
  <si>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000 1 03 00000 00 0000 000</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</si>
  <si>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</si>
  <si>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</si>
  <si>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000 1 03 02000 01 0000 110</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</si>
  <si>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</si>
  <si>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</si>
  <si>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Налог на имущество физических лиц</t>
  </si>
  <si>
    <t>ДОХОДЫ ОТ ОКАЗАНИЯ ПЛАТНЫХ УСЛУГ (РАБОТ) И КОМПЕНСАЦИИ ЗАТРАТ ГОСУДАРСТВА</t>
  </si>
  <si>
    <t>Платежи, взимаемые государственными и муниципальными органами (организациями) за выполнение определенных функций</t>
  </si>
  <si>
    <t>000 2 19 00000 00 0000 000</t>
  </si>
  <si>
    <t>ВОЗВРАТ ОСТАТКОВ СУБСИДИЙ, СУБВЕНЦИЙ И ИНЫХ МЕЖБЮДЖЕТНЫХ ТРАНСФЕРТОВ, ИМЕЮЩИХ ЦЕЛЕВОЕ НАЗНАЧЕНИЕ, ПРОШЛЫХ ЛЕТ</t>
  </si>
  <si>
    <t>ИНЫЕ МЕЖБЮДЖЕТНЫЕ ТРАНСФЕРТЫ</t>
  </si>
  <si>
    <t xml:space="preserve">БЕЗВОЗМЕЗДНЫЕ ПОСТУПЛЕНИЯ </t>
  </si>
  <si>
    <t>000 1 05 04000 02 0000 110</t>
  </si>
  <si>
    <t>000 1 09 00000 00 0000 000</t>
  </si>
  <si>
    <t>000 1 17 00000 00 0000 000</t>
  </si>
  <si>
    <t>000 2 07 00000 00 0000 000</t>
  </si>
  <si>
    <t>000 1 05 01000 00 0000 110</t>
  </si>
  <si>
    <t>000 1 06 01000 00 0000 110</t>
  </si>
  <si>
    <t>000 1 06 06000 00 0000 110</t>
  </si>
  <si>
    <t>000 1 11 05000 00 0000 120</t>
  </si>
  <si>
    <t>000 1 11 09000 00 0000 120</t>
  </si>
  <si>
    <t>000 1 13 02000 00 0000 130</t>
  </si>
  <si>
    <t>000 1 14 06000 00 0000 430</t>
  </si>
  <si>
    <t>000 1 15 02000 00 0000 140</t>
  </si>
  <si>
    <t>Неналоговые доходы</t>
  </si>
  <si>
    <t>Государственная пошлина по делам, рассматриваемым в судах общей юрисдикции, мировыми судьями</t>
  </si>
  <si>
    <t>Государственная пошлина за государственную регистрацию, а также за совершение прочих юридически значимых действий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</si>
  <si>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</si>
  <si>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</si>
  <si>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Доходы от продажи земельных участков, находящихся в государственной и муниципальной собственности</t>
  </si>
  <si>
    <t>000 2 02 00000 00 0000 000</t>
  </si>
  <si>
    <t>БЕЗВОЗМЕЗДНЫЕ ПОСТУПЛЕНИЯ ОТ ДРУГИХ БЮДЖЕТОВ БЮДЖЕТНОЙ СИСТЕМЫ РОССИЙСКОЙ ФЕДЕРАЦИИ</t>
  </si>
  <si>
    <t>Наименование кода бюджетной классификации</t>
  </si>
  <si>
    <t>НАЛОГОВЫЕ И НЕНАЛОГОВЫЕ ДОХОДЫ</t>
  </si>
  <si>
    <t>ГОСУДАРСТВЕННАЯ ПОШЛИНА</t>
  </si>
  <si>
    <t>Доходы от компенсации затрат государства</t>
  </si>
  <si>
    <t>СУБСИДИИ БЮДЖЕТАМ БЮДЖЕТНОЙ СИСТЕМЫ РОССИЙСКОЙ ФЕДЕРАЦИИ (межбюджетные субсидии)</t>
  </si>
  <si>
    <t>000 1 14 02000 00 0000 410</t>
  </si>
  <si>
    <t xml:space="preserve">ШТРАФЫ, САНКЦИИ, ВОЗМЕЩЕНИЕ УЩЕРБА </t>
  </si>
  <si>
    <t>ДОТАЦИИ БЮДЖЕТАМ БЮДЖЕТНОЙ СИСТЕМЫ РОССИЙСКОЙ ФЕДЕРАЦИИ</t>
  </si>
  <si>
    <t>СУБВЕНЦИИ БЮДЖЕТАМ БЮДЖЕТНОЙ СТСТЕМЫ РОССИЙСКОЙ ФЕДЕРАЦИИ</t>
  </si>
  <si>
    <t>000 2 18 00000 00 0000 000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</si>
  <si>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</si>
  <si>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основного мероприятия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подпрограммы "Профилактика правонарушений", государственной программы "Профилактика правонарушений и обеспечение отдельных прав граждан"</t>
  </si>
  <si>
    <t>на осуществление первичного воинского учета на территориях, где отсутствуют военные комиссариаты, в рамках непрограммного направления деятельности "Межбюджетные трансферты, передаваемые бюджетам муниципальных образований автономного округа, не отнесенные к государственным программам" (федеральный бюджет)</t>
  </si>
  <si>
    <t>на реализацию мероприятий по содействию трудоустройству граждан, основное мероприятие "Содействие улучшению положения на рынке труда не занятых трудовой деятельностью и безработных граждан", подпрограмма "Содействие трудоустройству граждан",государственной программы "Поддержка занятости населения"</t>
  </si>
  <si>
    <t>на реализацию мероприятий по содействию трудоустройству граждан, основное мероприятие "Содействие трудоустройству граждан с инвалидностью и их адаптация на рынке труда", подпрограмма "Сопровождение инвалидов, включая инвалидов молодого возраста, при трудоустройстве", государственной программы "Поддержка занятости населения"</t>
  </si>
  <si>
    <t>на реализацию мероприятий по содействию трудоустройству граждан, основное мероприятие "Организация сопровождения инвалидов, включая инвалидов молодого возраста, при трудоустройстве и самозанятости", подпрограмма "Сопровождение инвалидов, включая инвалидов молодого возраста, при трудоустройстве", государственной программы "Поддержка занятости населения"</t>
  </si>
  <si>
    <t>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 основного мероприятия "Реализация переданных государственных полномочий по государственной регистрации актов гражданского состояния", подпрограммы "Создание условий для развития государственной гражданской службы Ханты-Мансийского автономного округа – Югры и муниципальной службы в Ханты-Мансийском автономном округе – Югре", государственной программы "Развитие государственной гражданской службы, муниципальной службы"</t>
  </si>
  <si>
    <t>000 2 02 10000 00 0000 150</t>
  </si>
  <si>
    <t>000 2 02 20000 00 0000 150</t>
  </si>
  <si>
    <t xml:space="preserve">000 2 02 29999 04 0000 150
</t>
  </si>
  <si>
    <t>на поддержку малого и среднего предпринимательства, в рамках  регионального проекта "Популяризация предпринимательства", подпрограммы "Развитие малого и среднего предпринимательства", государственной программы "Развитие экономического потенциала"</t>
  </si>
  <si>
    <t xml:space="preserve">000 2 02 25555 04 0000 150
</t>
  </si>
  <si>
    <t>на организацию предоставления государственных услуг в многофункциональных центрах предоставления государственных и муниципальных услуг в рамках основного мероприятия "Организация предоставления государственных и муниципальных услуг в многофункциональных центрах", подпрограммы "Совершенствование государственного и муниципального управления", государственной программы "Развитие экономического потенциала"</t>
  </si>
  <si>
    <t>на реализацию мероприятий по обеспечению жильем молодых семей в рамках основного мероприятия "Обеспечение жильем молодых семей", Подпрограмма "Обеспечение мерами государственной поддержки по улучшению жилищных условий отдельных категорий граждан", Государственная программа "Развитие жилищной сферы" (федеральный бюджет)</t>
  </si>
  <si>
    <t>000 2 02 25555 04 0000 150</t>
  </si>
  <si>
    <t>на поддержку государственных программ субъектов Российской Федерации и муниципальных программ формирования современной городской среды в рамках основного мероприятия "Федеральный проект "Формирование комфортной городской среды", Подпрограмма "Формирование комфортной городской среды", Государственная программа "Жилищно-коммунальный комплекс и городская среда" (федеральный бюджет)</t>
  </si>
  <si>
    <t>000 2 02 30000 00 0000 150</t>
  </si>
  <si>
    <t xml:space="preserve">000 2 02 30024 04 0000 150
</t>
  </si>
  <si>
    <t>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 Подпрограммы "Ресурсное обеспечение в сфере образования, науки и молодежной политики" Государственной программы "Развитие образования"</t>
  </si>
  <si>
    <t>на поддержку животноводства, переработки и реализации продукции животноводства в рамках основного мероприятия "Государственная поддержка племенного животноводства, производства и реализации продукции животноводства" подпрограммы "Развитие отрасли животноводства" государственной программы "Развитие агропромышленного комплекса"</t>
  </si>
  <si>
    <t>на осуществление отдельных государственных полномочий Ханты-Мансийского автономного округа – Югры в сфере обращения с твердыми коммунальными отходами в рамках основного мероприятия "Обеспечение регулирования деятельности по обращению с отходами производства и потребления", подпрограммы "Развитие системы обращения с отходами производства и потребления в Ханты-Мансийском автономном округе – Югре", государственной программы "Экологическая безопасность"</t>
  </si>
  <si>
    <t xml:space="preserve">000 2 02 30029 04 0000 150
</t>
  </si>
  <si>
    <t xml:space="preserve">000 2 02 35082 04 0000 150
</t>
  </si>
  <si>
    <t>000 2 02 35930 04 0000 150</t>
  </si>
  <si>
    <t xml:space="preserve">000 2 02 35118 04 0000 150
</t>
  </si>
  <si>
    <t>000 2 02 35120 04 0000 150</t>
  </si>
  <si>
    <t>000 2 02 40000 00 0000 150</t>
  </si>
  <si>
    <t xml:space="preserve">000 2 02 49999 04 0000 150
</t>
  </si>
  <si>
    <t>000 2 03 00000 00 0000 000</t>
  </si>
  <si>
    <t>БЕЗВОЗМЕЗДНЫЕ ПОСТУПЛЕНИЯ ОТ ГОСУДАРСТВЕННЫХ (МУНИЦИПАЛЬНЫХ) ОРГАНИЗАЦИЙ</t>
  </si>
  <si>
    <t>000 2 04 00000 00 0000 000</t>
  </si>
  <si>
    <t>БЕЗВОЗМЕЗДНЫЕ ПОСТУПЛЕНИЯ ОТ НЕГОСУДАРСТВЕННЫХ ОРГАНИЗАЦИЙ</t>
  </si>
  <si>
    <t>Транспортный налог</t>
  </si>
  <si>
    <t>на организацию и обеспечение отдыха и оздоровления детей, в том числе в этнической среде в рамках основного мероприятия "Финансовое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 подпрограммы "Ресурсное обеспечение в сфере образования, науки и молодежной политики", государственной программы "Развитие образования"</t>
  </si>
  <si>
    <t>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в рамках основного мероприятия "Обеспечение реализации основных и дополнительных общеобразовательных программ в образовательных организациях, расположенных на территории автономного округа" подпрограммы "Общее образование. Дополнительное образование детей", государственной программы "Развитие образования"</t>
  </si>
  <si>
    <t>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основное мероприятие "Финансовое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 подпрограммы "Ресурсное обеспечение в сфере образования, науки и молодежной политики",  государственной программы "Развитие образования"</t>
  </si>
  <si>
    <t xml:space="preserve"> на развитие сферы культуры в муниципальных образованиях автономного округа в рамках основного мероприятия "Развитие библиотечного дела", подпрограммы "Модернизация и развитие учреждений и организаций культуры", государственной программы "Культурное пространство"</t>
  </si>
  <si>
    <t>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медицинского сопровождения тренировочного процесса, проведения тренировочных сборов и участия в соревнованиях в рамках основного мероприятия "Обеспечение подготовки спортивного резерва и сборных команд Ханты-Мансийского автономного округа – Югры по видам спорта", подпрограммы "Развитие спорта высших достижений и системы подготовки спортивного резерва", государственной программы "Развитие физической культуры и спорта"</t>
  </si>
  <si>
    <t>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в рамках основного мероприятия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 подпрограммы "Поддержка семьи, материнства и детства", государственной программы "Социальное и демографическое развитие"</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</si>
  <si>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 подпрограммы "Поддержка семьи, материнства и детства", государственной программы "Социальное и демографическое развитие"</t>
  </si>
  <si>
    <t>на осуществление деятельности по опеке и попечительству в рамках основного мероприятия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 подпрограммы "Поддержка семьи, материнства и детства", государственной программы "Социальное и демографическое развитие"</t>
  </si>
  <si>
    <t>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подпрограммы "Улучшение условий и охраны труда в автономном округе", государственной программы "Поддержка занятости населения"</t>
  </si>
  <si>
    <t>на реализацию полномочий в сфере жилищно-коммунального комплекса в рамках основного мероприятия "Предоставление субсидий на реализацию полномочий в сфере жилищно-коммунального комплекса", подпрограммы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 государственной программы "Жилищно-коммунальный комплекс и городская среда"</t>
  </si>
  <si>
    <t>для реализации полномочий в области жилищного строительства в рамках основного мероприятия "Предоставление субсидии органам местного самоуправления муниципальных образований на стимулирование развития жилищного строительства", подпрограммы "Содействие развитию жилищного строительства", государственной программы "Развитие жилищной сферы"</t>
  </si>
  <si>
    <t>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основное мероприятие "Субвенции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подпрограммы "Обеспечение мерами государственной поддержки по улучшению жилищных условий отдельных категорий граждан", государственной программы "Развитие жилищной сферы"</t>
  </si>
  <si>
    <t>на реализацию мероприятий по обеспечению жильем молодых семей в рамках основного мероприятия "Обеспечение жильем молодых семей", подпрограммы "Обеспечение мерами государственной поддержки по улучшению жилищных условий отдельных категорий граждан", государственной программы "Развитие жилищной сферы" (окружной бюджет)</t>
  </si>
  <si>
    <t>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 в рамках основного мероприятия  "Развитие архивного дела", подпрограммы "Организационные, экономические механизмы развития культуры, архивного дела и историко-культурного наследия", государственной программы "Культурное пространство"</t>
  </si>
  <si>
    <t>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основное мероприятие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подпрограммы "Профилактика правонарушений", госсударственной программы "Профилактика правонарушения и обеспечение отдельных прав граждан"</t>
  </si>
  <si>
    <t>на создание условий для деятельности народных дружин, в рамках основного мероприятия, "Создание условий для деятельности народных дружин", подпрограммы "Профилактика правонарушений", государственной программы "Профилактика правонарушений и обеспечение отдельных прав граждан"</t>
  </si>
  <si>
    <t>на поддержку малого и среднего предпринимательства, региональный проект "Расширение доступа субъектов малого и среднего предпринимательства к финансовым ресурсам, в том числе к льготному финансированию", подпрограммы "Развитие малого и среднего предпринимательства", государственной программы "Развитие экономического потенциала"</t>
  </si>
  <si>
    <t>на организацию осуществления мероприятий по проведению дезинсекции и дератизации в Ханты-Мансийском автономном округе – Югре, основное мероприятие "Профилактика инфекционных и паразитарных заболеваний, включая иммунопрофилактику",  подпрограммы "Профилактика заболеваний и формирование здорового образа жизни. Развитие первичной медико-санитарной помощи", государственной программы "Современное здравоохрагение"</t>
  </si>
  <si>
    <t>на проведение мероприятий по предупреждению и ликвидации болезней животных, их лечению, защите населения от болезней, общих для человека и животных в рамках основного мероприятия "Проведение ветеринарно-профилактических, диагностических, противоэпизоотических мероприятий, направленных на предупреждение и ликвидацию болезней, общих для человека и животных", подпрограммы "Обеспечение стабильной благополучной эпизоотической обстановки в Ханты-Мансийском автономном округе – Югре и защита населения от болезней, общих для человека и животных", государственной программы "Развитие агропромышленного комплекса"</t>
  </si>
  <si>
    <t>на осуществление полномочий по образованию и организации деятельности комиссий по делам несовершеннолетних и защите их прав, основное мероприятие "Популяризация семейных ценностей и защита интересов детей", подпрограммы "Поддержка семьи, материнства и детства", государственной программы "Социальное и демографическое развитие"</t>
  </si>
  <si>
    <t>на обеспечение функционирования и развития систем видеолнаблюдения в сферре общественного порядка, основного мероприятия "Обеспечение функционирования и развития систем видеонаблюдения в сфере общественного порядка", подпрограммы "Профилактика правонарушения", госсударственной программы "Профилактика правонарушений и обеспечение отдельных прав граждан"</t>
  </si>
  <si>
    <t>для реализации полномочий в области жилищных отношений, основного мероприятия "Предоставление субсидии из бюджета автономного округа бюджетам муниципальных образований автономного округа для реализации полномочий в области жилищных отношений", подпрограммы "Содействие развитию жилищного строительства", государственной програмы "Развитие жилищной сферы"</t>
  </si>
  <si>
    <t>Дотация на поддержку мер по обеспечению сбалансированности бюджетов городских округов и муниципальных районов Ханты-Мансийского автономного округа -Югры</t>
  </si>
  <si>
    <t>на 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 в рамках основного мероприятия "Реализация переданных государственных полномочий по государственной регистрации актов гражданского состояния", подпрограммы "Создание условий для развития государственной гражданской службы Ханты-Мансийского автономного округа – Югры и муниципальной службы в Ханты-Мансийском автономном округе – Югре" государственной программы, "Развитие государственной гражданской службы, муниципальной службы"</t>
  </si>
  <si>
    <t>проведение Всероссийской переписи населения 2020 года, подпрограммы "Совершенствование системы государственного стратегического управления и повышение инвестиционной привлекательности", государственной программы "Развитие экономического потенциала"</t>
  </si>
  <si>
    <t xml:space="preserve">  000 2 02 15002 04 0000 150
</t>
  </si>
  <si>
    <t>на поддержку государственных программ субъектов Российской Федерации и муниципальных программ формирования современной городской среды в рамках основного мероприятия "Федеральный проект "Формирование комфортной городской среды", подпрограммы "Формирование комфортной городской среды", государственной программы "Жилищно-коммунальный комплекс и городская среда"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</si>
  <si>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в рамках основного мероприятия "Организация летнего отдыха и оздоровления детей и молодежи", Подпрограмма "Общее образование. Дополнительное образование детей", Государственная программа "Развитие образования"</t>
  </si>
  <si>
    <t>000 2 02 25497 04 0000 150</t>
  </si>
  <si>
    <t>000 1 06 04000 02 0000 110</t>
  </si>
  <si>
    <t>000 1 16 11064 01 0000 140</t>
  </si>
  <si>
    <t>000 2 02 35469 04 0000 150</t>
  </si>
  <si>
    <t>000 1 16 07090 04 0000 140</t>
  </si>
  <si>
    <t>000 1 16 10123 01 0041 140</t>
  </si>
  <si>
    <t>000 1 16 01203 01 9000 140</t>
  </si>
  <si>
    <t>000 2 04 04099 04 0000 150</t>
  </si>
  <si>
    <t>Прочие безвозмездные поступления от негосударственных организаций в бюджеты городских округов</t>
  </si>
  <si>
    <t>000 2 07 04050 04 0000 150</t>
  </si>
  <si>
    <t>Поступления от денежных пожертвований, предоставляемых физическими лицами получателям средств бюджетов городских округов</t>
  </si>
  <si>
    <t>000 1 16 10129 01 0000 140</t>
  </si>
  <si>
    <t>000 1 16 01193 01 0005 140</t>
  </si>
  <si>
    <t xml:space="preserve">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</si>
  <si>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</si>
  <si>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</si>
  <si>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</si>
  <si>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</si>
  <si>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</si>
  <si>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000 2 03 04099 04 0000 150</t>
  </si>
  <si>
    <t>Прочие безвозмездные поступления от государственных (муниципальных) организаций в бюджеты городских округов</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</si>
  <si>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</si>
  <si>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</si>
  <si>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000 2 02 45303 04 0000 150</t>
  </si>
  <si>
    <t>Иные межбюджетные трансферты за счет средств резервного фонда  Правительства Ханты-Мансийского автономного округа - Югры, связанные с оказанием финансовой помощи на приобретение оборудования центра образования "Точка роста" (МАУ "СОШ-4")</t>
  </si>
  <si>
    <t>53011601082010037140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</si>
  <si>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</si>
  <si>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69011601053010035140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</si>
  <si>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</si>
  <si>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на обеспечение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 в рамках основного мероприятия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 подпрограммы "Поддержка семьи, материнства и детства", государственной программы "Социальное и демографическое развитие" (бюджет автономного округа)-на администрирование передаваемого полномочия</t>
  </si>
  <si>
    <t>План на  год</t>
  </si>
  <si>
    <t xml:space="preserve">План на отчетный период </t>
  </si>
  <si>
    <t>Исполнено</t>
  </si>
  <si>
    <t>Исполнено в %</t>
  </si>
  <si>
    <t>Приложение 1</t>
  </si>
  <si>
    <t>к постановлению администрации города Покачи</t>
  </si>
  <si>
    <t>(в рублях)</t>
  </si>
  <si>
    <t>4</t>
  </si>
  <si>
    <t>6</t>
  </si>
  <si>
    <t>Исполнение бюджета города Покачи по доходам за  первый квартал 2020 года</t>
  </si>
  <si>
    <t>от 26.05.2020 № 420</t>
  </si>
</sst>
</file>

<file path=xl/styles.xml><?xml version="1.0" encoding="utf-8"?>
<styleSheet xmlns="http://schemas.openxmlformats.org/spreadsheetml/2006/main">
  <numFmts count="1">
    <numFmt numFmtId="164" formatCode="[$-10419]#,##0.00"/>
  </numFmts>
  <fonts count="7">
    <font>
      <sz val="11"/>
      <color theme="1"/>
      <name val="Calibri"/>
      <family val="2"/>
      <charset val="204"/>
      <scheme val="minor"/>
    </font>
    <font>
      <sz val="10"/>
      <name val="Arial"/>
      <family val="2"/>
      <charset val="204"/>
    </font>
    <font>
      <sz val="10"/>
      <name val="Arial Cyr"/>
      <family val="2"/>
      <charset val="204"/>
    </font>
    <font>
      <sz val="14"/>
      <name val="Times New Roman"/>
      <family val="1"/>
      <charset val="204"/>
    </font>
    <font>
      <i/>
      <sz val="14"/>
      <name val="Times New Roman"/>
      <family val="1"/>
      <charset val="204"/>
    </font>
    <font>
      <strike/>
      <sz val="14"/>
      <name val="Times New Roman"/>
      <family val="1"/>
      <charset val="204"/>
    </font>
    <font>
      <sz val="14"/>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8"/>
      </left>
      <right/>
      <top/>
      <bottom/>
      <diagonal/>
    </border>
  </borders>
  <cellStyleXfs count="5">
    <xf numFmtId="164" fontId="0" fillId="0" borderId="0"/>
    <xf numFmtId="164" fontId="1" fillId="0" borderId="0"/>
    <xf numFmtId="164" fontId="2" fillId="0" borderId="0"/>
    <xf numFmtId="164" fontId="1" fillId="0" borderId="0"/>
    <xf numFmtId="164" fontId="1" fillId="0" borderId="0"/>
  </cellStyleXfs>
  <cellXfs count="67">
    <xf numFmtId="164" fontId="0" fillId="0" borderId="0" xfId="0"/>
    <xf numFmtId="164" fontId="3" fillId="0" borderId="1" xfId="2" applyNumberFormat="1" applyFont="1" applyFill="1" applyBorder="1" applyAlignment="1">
      <alignment horizontal="center" vertical="center" wrapText="1"/>
    </xf>
    <xf numFmtId="164" fontId="3" fillId="0" borderId="1" xfId="1" applyNumberFormat="1" applyFont="1" applyFill="1" applyBorder="1" applyAlignment="1" applyProtection="1">
      <alignment horizontal="center" vertical="center" wrapText="1"/>
      <protection hidden="1"/>
    </xf>
    <xf numFmtId="164" fontId="3" fillId="0" borderId="1" xfId="4" applyNumberFormat="1" applyFont="1" applyFill="1" applyBorder="1" applyAlignment="1" applyProtection="1">
      <alignment horizontal="center" vertical="center" wrapText="1"/>
      <protection locked="0"/>
    </xf>
    <xf numFmtId="49" fontId="3" fillId="0" borderId="1" xfId="4" applyNumberFormat="1" applyFont="1" applyFill="1" applyBorder="1" applyAlignment="1" applyProtection="1">
      <alignment horizontal="center" vertical="center" wrapText="1"/>
      <protection locked="0"/>
    </xf>
    <xf numFmtId="4" fontId="3" fillId="0" borderId="0" xfId="1" applyNumberFormat="1" applyFont="1" applyFill="1"/>
    <xf numFmtId="4" fontId="3" fillId="0" borderId="0" xfId="0" applyNumberFormat="1" applyFont="1" applyFill="1" applyAlignment="1">
      <alignment horizontal="center" vertical="center"/>
    </xf>
    <xf numFmtId="164" fontId="3" fillId="0" borderId="0" xfId="0" applyFont="1" applyFill="1" applyAlignment="1">
      <alignment horizontal="center" vertical="center"/>
    </xf>
    <xf numFmtId="164" fontId="3" fillId="0" borderId="1" xfId="2" applyFont="1" applyFill="1" applyBorder="1" applyAlignment="1">
      <alignment vertical="center"/>
    </xf>
    <xf numFmtId="164" fontId="3" fillId="0" borderId="3" xfId="2" applyFont="1" applyFill="1" applyBorder="1" applyAlignment="1">
      <alignment horizontal="left" vertical="center" wrapText="1"/>
    </xf>
    <xf numFmtId="4" fontId="3" fillId="0" borderId="0" xfId="0" applyNumberFormat="1" applyFont="1" applyFill="1" applyAlignment="1">
      <alignment horizontal="center"/>
    </xf>
    <xf numFmtId="164" fontId="3" fillId="0" borderId="0" xfId="0" applyFont="1" applyFill="1" applyAlignment="1">
      <alignment horizontal="center"/>
    </xf>
    <xf numFmtId="164" fontId="3" fillId="0" borderId="1" xfId="2" applyFont="1" applyFill="1" applyBorder="1" applyAlignment="1">
      <alignment horizontal="left" vertical="center" wrapText="1"/>
    </xf>
    <xf numFmtId="164" fontId="3" fillId="0" borderId="1" xfId="2" applyFont="1" applyFill="1" applyBorder="1" applyAlignment="1">
      <alignment horizontal="left" vertical="center"/>
    </xf>
    <xf numFmtId="164" fontId="3" fillId="0" borderId="3" xfId="2" applyFont="1" applyFill="1" applyBorder="1" applyAlignment="1">
      <alignment horizontal="justify" vertical="center" wrapText="1"/>
    </xf>
    <xf numFmtId="4" fontId="3" fillId="0" borderId="0" xfId="0" applyNumberFormat="1" applyFont="1" applyFill="1" applyAlignment="1">
      <alignment horizontal="center" vertical="top"/>
    </xf>
    <xf numFmtId="164" fontId="3" fillId="0" borderId="0" xfId="0" applyFont="1" applyFill="1" applyAlignment="1">
      <alignment horizontal="center" vertical="top"/>
    </xf>
    <xf numFmtId="164" fontId="3" fillId="0" borderId="3" xfId="2" applyFont="1" applyFill="1" applyBorder="1" applyAlignment="1">
      <alignment horizontal="justify" vertical="top" wrapText="1"/>
    </xf>
    <xf numFmtId="3" fontId="4" fillId="0" borderId="3" xfId="2" applyNumberFormat="1" applyFont="1" applyFill="1" applyBorder="1" applyAlignment="1">
      <alignment horizontal="left" vertical="top" wrapText="1"/>
    </xf>
    <xf numFmtId="164" fontId="3" fillId="0" borderId="3" xfId="2" applyFont="1" applyFill="1" applyBorder="1" applyAlignment="1">
      <alignment horizontal="left" vertical="top"/>
    </xf>
    <xf numFmtId="3" fontId="3" fillId="0" borderId="5" xfId="2" applyNumberFormat="1" applyFont="1" applyFill="1" applyBorder="1" applyAlignment="1">
      <alignment horizontal="center" vertical="center" wrapText="1"/>
    </xf>
    <xf numFmtId="3" fontId="3" fillId="0" borderId="4" xfId="2" applyNumberFormat="1" applyFont="1" applyFill="1" applyBorder="1" applyAlignment="1">
      <alignment horizontal="justify" vertical="top" wrapText="1"/>
    </xf>
    <xf numFmtId="3" fontId="3" fillId="0" borderId="3" xfId="2" applyNumberFormat="1" applyFont="1" applyFill="1" applyBorder="1" applyAlignment="1">
      <alignment horizontal="left" vertical="center" wrapText="1"/>
    </xf>
    <xf numFmtId="1" fontId="3" fillId="0" borderId="3" xfId="2" applyNumberFormat="1" applyFont="1" applyFill="1" applyBorder="1" applyAlignment="1">
      <alignment horizontal="justify" vertical="top" wrapText="1"/>
    </xf>
    <xf numFmtId="164" fontId="3" fillId="0" borderId="3" xfId="0" applyFont="1" applyFill="1" applyBorder="1" applyAlignment="1">
      <alignment horizontal="left" vertical="center" wrapText="1"/>
    </xf>
    <xf numFmtId="164" fontId="3" fillId="0" borderId="3" xfId="2" applyFont="1" applyFill="1" applyBorder="1" applyAlignment="1">
      <alignment horizontal="left" vertical="top" wrapText="1"/>
    </xf>
    <xf numFmtId="164" fontId="3" fillId="0" borderId="4" xfId="2" applyFont="1" applyFill="1" applyBorder="1" applyAlignment="1">
      <alignment horizontal="left" vertical="top" wrapText="1"/>
    </xf>
    <xf numFmtId="164" fontId="3" fillId="0" borderId="3" xfId="0" applyFont="1" applyFill="1" applyBorder="1" applyAlignment="1">
      <alignment horizontal="left" vertical="center"/>
    </xf>
    <xf numFmtId="164" fontId="3" fillId="0" borderId="4" xfId="2" applyNumberFormat="1" applyFont="1" applyFill="1" applyBorder="1" applyAlignment="1">
      <alignment horizontal="left" vertical="top" wrapText="1"/>
    </xf>
    <xf numFmtId="4" fontId="5" fillId="0" borderId="0" xfId="0" applyNumberFormat="1" applyFont="1" applyFill="1" applyAlignment="1">
      <alignment horizontal="center"/>
    </xf>
    <xf numFmtId="164" fontId="5" fillId="0" borderId="0" xfId="0" applyFont="1" applyFill="1" applyAlignment="1">
      <alignment horizontal="center"/>
    </xf>
    <xf numFmtId="164" fontId="3" fillId="0" borderId="3" xfId="2" applyFont="1" applyFill="1" applyBorder="1" applyAlignment="1">
      <alignment horizontal="left" vertical="center"/>
    </xf>
    <xf numFmtId="164" fontId="3" fillId="0" borderId="3" xfId="0" applyFont="1" applyFill="1" applyBorder="1" applyAlignment="1">
      <alignment vertical="center"/>
    </xf>
    <xf numFmtId="164" fontId="4" fillId="0" borderId="3" xfId="2" applyFont="1" applyFill="1" applyBorder="1" applyAlignment="1">
      <alignment horizontal="left" vertical="top"/>
    </xf>
    <xf numFmtId="164" fontId="3" fillId="0" borderId="0" xfId="2" applyFont="1" applyFill="1" applyBorder="1" applyAlignment="1">
      <alignment horizontal="left" vertical="center"/>
    </xf>
    <xf numFmtId="3" fontId="3" fillId="0" borderId="3" xfId="2" applyNumberFormat="1" applyFont="1" applyFill="1" applyBorder="1" applyAlignment="1">
      <alignment horizontal="justify" vertical="top" wrapText="1"/>
    </xf>
    <xf numFmtId="3" fontId="3" fillId="0" borderId="3" xfId="2" applyNumberFormat="1" applyFont="1" applyFill="1" applyBorder="1" applyAlignment="1">
      <alignment horizontal="left" vertical="top" wrapText="1"/>
    </xf>
    <xf numFmtId="164" fontId="3" fillId="0" borderId="0" xfId="0" applyFont="1" applyFill="1" applyAlignment="1">
      <alignment horizontal="left" vertical="center"/>
    </xf>
    <xf numFmtId="4" fontId="3" fillId="0" borderId="0" xfId="0" applyNumberFormat="1" applyFont="1" applyFill="1" applyAlignment="1">
      <alignment horizontal="left" vertical="center"/>
    </xf>
    <xf numFmtId="164" fontId="3" fillId="0" borderId="0" xfId="1" applyNumberFormat="1" applyFont="1" applyFill="1"/>
    <xf numFmtId="4" fontId="3" fillId="0" borderId="0" xfId="0" applyNumberFormat="1" applyFont="1" applyFill="1" applyAlignment="1">
      <alignment horizontal="right" vertical="center"/>
    </xf>
    <xf numFmtId="164" fontId="3" fillId="0" borderId="0" xfId="1" applyNumberFormat="1" applyFont="1" applyFill="1" applyAlignment="1" applyProtection="1">
      <alignment horizontal="center" vertical="center" wrapText="1"/>
      <protection hidden="1"/>
    </xf>
    <xf numFmtId="164" fontId="3" fillId="0" borderId="0" xfId="0" applyNumberFormat="1" applyFont="1" applyFill="1" applyAlignment="1">
      <alignment horizontal="right" vertical="center"/>
    </xf>
    <xf numFmtId="164" fontId="3" fillId="0" borderId="0" xfId="0" applyNumberFormat="1" applyFont="1" applyFill="1" applyAlignment="1">
      <alignment vertical="center"/>
    </xf>
    <xf numFmtId="164" fontId="3" fillId="0" borderId="0" xfId="1" applyNumberFormat="1" applyFont="1" applyFill="1" applyAlignment="1">
      <alignment vertical="center"/>
    </xf>
    <xf numFmtId="164" fontId="3" fillId="0" borderId="0" xfId="0" applyNumberFormat="1" applyFont="1" applyFill="1" applyAlignment="1">
      <alignment horizontal="center" vertical="center"/>
    </xf>
    <xf numFmtId="164" fontId="3" fillId="0" borderId="0" xfId="1" applyNumberFormat="1" applyFont="1" applyFill="1" applyBorder="1" applyAlignment="1" applyProtection="1">
      <protection hidden="1"/>
    </xf>
    <xf numFmtId="164" fontId="3" fillId="0" borderId="0" xfId="1" applyNumberFormat="1" applyFont="1" applyFill="1" applyBorder="1" applyAlignment="1" applyProtection="1">
      <alignment horizontal="right" vertical="center"/>
      <protection hidden="1"/>
    </xf>
    <xf numFmtId="164" fontId="3" fillId="0" borderId="0" xfId="1" applyNumberFormat="1" applyFont="1" applyFill="1" applyAlignment="1" applyProtection="1">
      <alignment horizontal="right" vertical="center"/>
      <protection hidden="1"/>
    </xf>
    <xf numFmtId="3" fontId="3" fillId="0" borderId="1" xfId="2" applyNumberFormat="1" applyFont="1" applyFill="1" applyBorder="1" applyAlignment="1">
      <alignment horizontal="center" vertical="center" wrapText="1"/>
    </xf>
    <xf numFmtId="3" fontId="3" fillId="0" borderId="1" xfId="1" applyNumberFormat="1" applyFont="1" applyFill="1" applyBorder="1" applyAlignment="1" applyProtection="1">
      <alignment horizontal="center" vertical="center" wrapText="1"/>
      <protection hidden="1"/>
    </xf>
    <xf numFmtId="3" fontId="3" fillId="0" borderId="1" xfId="4" applyNumberFormat="1" applyFont="1" applyFill="1" applyBorder="1" applyAlignment="1" applyProtection="1">
      <alignment horizontal="center" vertical="center" wrapText="1"/>
      <protection locked="0"/>
    </xf>
    <xf numFmtId="3" fontId="3" fillId="0" borderId="0" xfId="0" applyNumberFormat="1" applyFont="1" applyFill="1" applyAlignment="1">
      <alignment horizontal="center" vertical="center"/>
    </xf>
    <xf numFmtId="4" fontId="3" fillId="0" borderId="1" xfId="2" applyNumberFormat="1" applyFont="1" applyFill="1" applyBorder="1" applyAlignment="1" applyProtection="1">
      <alignment horizontal="right" vertical="center"/>
      <protection locked="0"/>
    </xf>
    <xf numFmtId="49" fontId="3" fillId="0" borderId="1" xfId="2" applyNumberFormat="1" applyFont="1" applyFill="1" applyBorder="1" applyAlignment="1">
      <alignment horizontal="left" vertical="center"/>
    </xf>
    <xf numFmtId="164" fontId="3" fillId="0" borderId="1" xfId="3" applyNumberFormat="1" applyFont="1" applyFill="1" applyBorder="1" applyAlignment="1" applyProtection="1">
      <alignment horizontal="left" wrapText="1"/>
      <protection hidden="1"/>
    </xf>
    <xf numFmtId="4" fontId="3" fillId="0" borderId="3" xfId="2" applyNumberFormat="1" applyFont="1" applyFill="1" applyBorder="1" applyAlignment="1">
      <alignment vertical="center" wrapText="1"/>
    </xf>
    <xf numFmtId="4" fontId="4" fillId="0" borderId="3" xfId="2" applyNumberFormat="1" applyFont="1" applyFill="1" applyBorder="1" applyAlignment="1">
      <alignment vertical="center" wrapText="1"/>
    </xf>
    <xf numFmtId="4" fontId="3" fillId="0" borderId="3" xfId="2" applyNumberFormat="1" applyFont="1" applyFill="1" applyBorder="1" applyAlignment="1">
      <alignment vertical="center"/>
    </xf>
    <xf numFmtId="4" fontId="3" fillId="0" borderId="4" xfId="2" applyNumberFormat="1" applyFont="1" applyFill="1" applyBorder="1" applyAlignment="1">
      <alignment vertical="center" wrapText="1"/>
    </xf>
    <xf numFmtId="4" fontId="4" fillId="0" borderId="3" xfId="2" applyNumberFormat="1" applyFont="1" applyFill="1" applyBorder="1" applyAlignment="1">
      <alignment vertical="center"/>
    </xf>
    <xf numFmtId="4" fontId="3" fillId="0" borderId="2" xfId="2" applyNumberFormat="1" applyFont="1" applyFill="1" applyBorder="1" applyAlignment="1">
      <alignment vertical="center" wrapText="1"/>
    </xf>
    <xf numFmtId="3" fontId="3" fillId="0" borderId="1" xfId="2" applyNumberFormat="1" applyFont="1" applyFill="1" applyBorder="1" applyAlignment="1">
      <alignment horizontal="left" vertical="center" wrapText="1"/>
    </xf>
    <xf numFmtId="164" fontId="3" fillId="0" borderId="0" xfId="0" applyNumberFormat="1" applyFont="1" applyFill="1" applyAlignment="1">
      <alignment horizontal="right" vertical="center"/>
    </xf>
    <xf numFmtId="164" fontId="3" fillId="0" borderId="0" xfId="1" applyNumberFormat="1" applyFont="1" applyFill="1" applyAlignment="1" applyProtection="1">
      <alignment horizontal="center" vertical="center" wrapText="1"/>
      <protection hidden="1"/>
    </xf>
    <xf numFmtId="164" fontId="6" fillId="0" borderId="0" xfId="0" applyNumberFormat="1" applyFont="1" applyFill="1" applyAlignment="1">
      <alignment wrapText="1"/>
    </xf>
    <xf numFmtId="4" fontId="3" fillId="0" borderId="0" xfId="0" applyNumberFormat="1" applyFont="1" applyFill="1" applyAlignment="1">
      <alignment horizontal="right"/>
    </xf>
  </cellXfs>
  <cellStyles count="5">
    <cellStyle name="Обычный" xfId="0" builtinId="0"/>
    <cellStyle name="Обычный 2" xfId="3"/>
    <cellStyle name="Обычный_Tmp2" xfId="1"/>
    <cellStyle name="Обычный_Tmp7" xfId="4"/>
    <cellStyle name="Обычный_Январь" xfId="2"/>
  </cellStyles>
  <dxfs count="0"/>
  <tableStyles count="0" defaultTableStyle="TableStyleMedium9" defaultPivotStyle="PivotStyleLight16"/>
  <colors>
    <mruColors>
      <color rgb="FFFFFFCC"/>
      <color rgb="FFFF0066"/>
      <color rgb="FFFFCC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16"/>
  <sheetViews>
    <sheetView tabSelected="1" zoomScaleNormal="100" zoomScaleSheetLayoutView="100" workbookViewId="0">
      <selection activeCell="F3" sqref="F3"/>
    </sheetView>
  </sheetViews>
  <sheetFormatPr defaultColWidth="18.5703125" defaultRowHeight="18.75"/>
  <cols>
    <col min="1" max="1" width="35.7109375" style="11" bestFit="1" customWidth="1"/>
    <col min="2" max="2" width="81.5703125" style="37" customWidth="1"/>
    <col min="3" max="5" width="20.7109375" style="38" customWidth="1"/>
    <col min="6" max="8" width="18.5703125" style="10"/>
    <col min="9" max="16384" width="18.5703125" style="11"/>
  </cols>
  <sheetData>
    <row r="1" spans="1:8" s="39" customFormat="1">
      <c r="A1" s="42"/>
      <c r="B1" s="42"/>
      <c r="F1" s="40" t="s">
        <v>177</v>
      </c>
    </row>
    <row r="2" spans="1:8" s="39" customFormat="1">
      <c r="A2" s="63"/>
      <c r="B2" s="63"/>
      <c r="F2" s="40" t="s">
        <v>178</v>
      </c>
    </row>
    <row r="3" spans="1:8" s="39" customFormat="1">
      <c r="A3" s="41"/>
      <c r="B3" s="42"/>
      <c r="C3" s="43"/>
      <c r="F3" s="66" t="s">
        <v>183</v>
      </c>
    </row>
    <row r="4" spans="1:8" s="39" customFormat="1">
      <c r="A4" s="41"/>
      <c r="B4" s="44"/>
      <c r="C4" s="45"/>
      <c r="F4" s="44"/>
    </row>
    <row r="5" spans="1:8" s="39" customFormat="1">
      <c r="A5" s="64" t="s">
        <v>182</v>
      </c>
      <c r="B5" s="64"/>
      <c r="C5" s="65"/>
      <c r="D5" s="65"/>
      <c r="E5" s="65"/>
      <c r="F5" s="65"/>
    </row>
    <row r="6" spans="1:8" s="39" customFormat="1">
      <c r="A6" s="46"/>
      <c r="B6" s="47"/>
      <c r="C6" s="48"/>
      <c r="D6" s="5"/>
      <c r="F6" s="48" t="s">
        <v>179</v>
      </c>
    </row>
    <row r="7" spans="1:8" s="45" customFormat="1" ht="57.75" customHeight="1">
      <c r="A7" s="1" t="s">
        <v>0</v>
      </c>
      <c r="B7" s="2" t="s">
        <v>72</v>
      </c>
      <c r="C7" s="3" t="s">
        <v>173</v>
      </c>
      <c r="D7" s="4" t="s">
        <v>174</v>
      </c>
      <c r="E7" s="3" t="s">
        <v>175</v>
      </c>
      <c r="F7" s="4" t="s">
        <v>176</v>
      </c>
    </row>
    <row r="8" spans="1:8" s="52" customFormat="1">
      <c r="A8" s="49">
        <v>1</v>
      </c>
      <c r="B8" s="50">
        <v>2</v>
      </c>
      <c r="C8" s="51">
        <v>3</v>
      </c>
      <c r="D8" s="51" t="s">
        <v>180</v>
      </c>
      <c r="E8" s="51">
        <v>5</v>
      </c>
      <c r="F8" s="51" t="s">
        <v>181</v>
      </c>
    </row>
    <row r="9" spans="1:8">
      <c r="A9" s="8" t="s">
        <v>1</v>
      </c>
      <c r="B9" s="9" t="s">
        <v>73</v>
      </c>
      <c r="C9" s="56">
        <f>C10+C12+C14+C18+C22+C25+C27+C30+C32+C34+C38+C40+C49</f>
        <v>720376493.65999997</v>
      </c>
      <c r="D9" s="56">
        <f>D10+D12+D14+D18+D22+D25+D27+D30+D32+D34+D38+D40+D49</f>
        <v>186751772.26999998</v>
      </c>
      <c r="E9" s="56">
        <f>E10+E12+E14+E18+E22+E25+E27+E30+E32+E34+E38+E40+E49</f>
        <v>187198004.79999998</v>
      </c>
      <c r="F9" s="53">
        <f>ROUND(E9/D9*100,2)</f>
        <v>100.24</v>
      </c>
    </row>
    <row r="10" spans="1:8">
      <c r="A10" s="8" t="s">
        <v>2</v>
      </c>
      <c r="B10" s="9" t="s">
        <v>3</v>
      </c>
      <c r="C10" s="56">
        <f>C11</f>
        <v>619567293.65999997</v>
      </c>
      <c r="D10" s="56">
        <f>D11</f>
        <v>166369880.19999999</v>
      </c>
      <c r="E10" s="56">
        <f>E11</f>
        <v>166369880.19999999</v>
      </c>
      <c r="F10" s="53">
        <f t="shared" ref="F10:F62" si="0">ROUND(E10/D10*100,2)</f>
        <v>100</v>
      </c>
    </row>
    <row r="11" spans="1:8">
      <c r="A11" s="12" t="s">
        <v>4</v>
      </c>
      <c r="B11" s="9" t="s">
        <v>5</v>
      </c>
      <c r="C11" s="56">
        <v>619567293.65999997</v>
      </c>
      <c r="D11" s="56">
        <v>166369880.19999999</v>
      </c>
      <c r="E11" s="56">
        <v>166369880.19999999</v>
      </c>
      <c r="F11" s="53">
        <f t="shared" si="0"/>
        <v>100</v>
      </c>
    </row>
    <row r="12" spans="1:8" ht="37.5">
      <c r="A12" s="12" t="s">
        <v>39</v>
      </c>
      <c r="B12" s="9" t="s">
        <v>40</v>
      </c>
      <c r="C12" s="56">
        <f>C13</f>
        <v>6290000</v>
      </c>
      <c r="D12" s="56">
        <f>D13</f>
        <v>1257721.0900000001</v>
      </c>
      <c r="E12" s="56">
        <f>E13</f>
        <v>1257721.0900000001</v>
      </c>
      <c r="F12" s="53">
        <f t="shared" si="0"/>
        <v>100</v>
      </c>
    </row>
    <row r="13" spans="1:8" ht="37.5">
      <c r="A13" s="13" t="s">
        <v>42</v>
      </c>
      <c r="B13" s="14" t="s">
        <v>43</v>
      </c>
      <c r="C13" s="56">
        <v>6290000</v>
      </c>
      <c r="D13" s="56">
        <v>1257721.0900000001</v>
      </c>
      <c r="E13" s="56">
        <v>1257721.0900000001</v>
      </c>
      <c r="F13" s="53">
        <f t="shared" si="0"/>
        <v>100</v>
      </c>
    </row>
    <row r="14" spans="1:8" s="7" customFormat="1">
      <c r="A14" s="12" t="s">
        <v>6</v>
      </c>
      <c r="B14" s="9" t="s">
        <v>7</v>
      </c>
      <c r="C14" s="56">
        <f>SUM(C15:C17)</f>
        <v>39298700</v>
      </c>
      <c r="D14" s="56">
        <f>SUM(D15:D17)</f>
        <v>8331013.0300000003</v>
      </c>
      <c r="E14" s="56">
        <f>SUM(E15:E17)</f>
        <v>8331013.0300000003</v>
      </c>
      <c r="F14" s="53">
        <f t="shared" si="0"/>
        <v>100</v>
      </c>
      <c r="G14" s="6"/>
      <c r="H14" s="6"/>
    </row>
    <row r="15" spans="1:8" ht="37.5">
      <c r="A15" s="12" t="s">
        <v>56</v>
      </c>
      <c r="B15" s="14" t="s">
        <v>44</v>
      </c>
      <c r="C15" s="56">
        <v>32739700</v>
      </c>
      <c r="D15" s="56">
        <v>6491547.8799999999</v>
      </c>
      <c r="E15" s="56">
        <v>6491547.8799999999</v>
      </c>
      <c r="F15" s="53">
        <f t="shared" si="0"/>
        <v>100</v>
      </c>
    </row>
    <row r="16" spans="1:8" ht="37.5">
      <c r="A16" s="12" t="s">
        <v>8</v>
      </c>
      <c r="B16" s="14" t="s">
        <v>9</v>
      </c>
      <c r="C16" s="56">
        <v>4623000</v>
      </c>
      <c r="D16" s="56">
        <v>1358321.24</v>
      </c>
      <c r="E16" s="56">
        <v>1358321.24</v>
      </c>
      <c r="F16" s="53">
        <f t="shared" si="0"/>
        <v>100</v>
      </c>
    </row>
    <row r="17" spans="1:8" ht="37.5">
      <c r="A17" s="12" t="s">
        <v>52</v>
      </c>
      <c r="B17" s="14" t="s">
        <v>41</v>
      </c>
      <c r="C17" s="56">
        <v>1936000</v>
      </c>
      <c r="D17" s="56">
        <v>481143.91</v>
      </c>
      <c r="E17" s="56">
        <v>481143.91</v>
      </c>
      <c r="F17" s="53">
        <f t="shared" si="0"/>
        <v>100</v>
      </c>
    </row>
    <row r="18" spans="1:8" s="7" customFormat="1">
      <c r="A18" s="12" t="s">
        <v>10</v>
      </c>
      <c r="B18" s="9" t="s">
        <v>11</v>
      </c>
      <c r="C18" s="56">
        <f>SUM(C19:C21)</f>
        <v>23120200</v>
      </c>
      <c r="D18" s="56">
        <f>SUM(D19:D21)</f>
        <v>3828099.51</v>
      </c>
      <c r="E18" s="56">
        <f>SUM(E19:E21)</f>
        <v>3828099.51</v>
      </c>
      <c r="F18" s="53">
        <f t="shared" si="0"/>
        <v>100</v>
      </c>
      <c r="G18" s="6"/>
      <c r="H18" s="6"/>
    </row>
    <row r="19" spans="1:8" s="7" customFormat="1">
      <c r="A19" s="13" t="s">
        <v>57</v>
      </c>
      <c r="B19" s="14" t="s">
        <v>45</v>
      </c>
      <c r="C19" s="56">
        <v>9180200</v>
      </c>
      <c r="D19" s="56">
        <v>688021.99</v>
      </c>
      <c r="E19" s="56">
        <v>688021.99</v>
      </c>
      <c r="F19" s="53">
        <f t="shared" si="0"/>
        <v>100</v>
      </c>
      <c r="G19" s="6"/>
      <c r="H19" s="6"/>
    </row>
    <row r="20" spans="1:8" s="7" customFormat="1">
      <c r="A20" s="13" t="s">
        <v>144</v>
      </c>
      <c r="B20" s="14" t="s">
        <v>114</v>
      </c>
      <c r="C20" s="56">
        <v>6240000</v>
      </c>
      <c r="D20" s="56">
        <v>1178358</v>
      </c>
      <c r="E20" s="56">
        <v>1178358</v>
      </c>
      <c r="F20" s="53">
        <f t="shared" si="0"/>
        <v>100</v>
      </c>
      <c r="G20" s="6"/>
      <c r="H20" s="6"/>
    </row>
    <row r="21" spans="1:8" s="7" customFormat="1">
      <c r="A21" s="13" t="s">
        <v>58</v>
      </c>
      <c r="B21" s="14" t="s">
        <v>12</v>
      </c>
      <c r="C21" s="56">
        <v>7700000</v>
      </c>
      <c r="D21" s="56">
        <v>1961719.52</v>
      </c>
      <c r="E21" s="56">
        <v>1961719.52</v>
      </c>
      <c r="F21" s="53">
        <f t="shared" si="0"/>
        <v>100</v>
      </c>
      <c r="G21" s="6"/>
      <c r="H21" s="6"/>
    </row>
    <row r="22" spans="1:8" s="7" customFormat="1">
      <c r="A22" s="12" t="s">
        <v>13</v>
      </c>
      <c r="B22" s="9" t="s">
        <v>74</v>
      </c>
      <c r="C22" s="56">
        <f>SUM(C23:C24)</f>
        <v>1650000</v>
      </c>
      <c r="D22" s="56">
        <f>SUM(D23:D24)</f>
        <v>434268.69</v>
      </c>
      <c r="E22" s="56">
        <f>SUM(E23:E24)</f>
        <v>434268.69</v>
      </c>
      <c r="F22" s="53">
        <f t="shared" si="0"/>
        <v>100</v>
      </c>
      <c r="G22" s="6"/>
      <c r="H22" s="6"/>
    </row>
    <row r="23" spans="1:8" s="7" customFormat="1" ht="37.5">
      <c r="A23" s="12" t="s">
        <v>14</v>
      </c>
      <c r="B23" s="14" t="s">
        <v>65</v>
      </c>
      <c r="C23" s="56">
        <v>1290000</v>
      </c>
      <c r="D23" s="56">
        <v>411868.69</v>
      </c>
      <c r="E23" s="56">
        <v>411868.69</v>
      </c>
      <c r="F23" s="53">
        <f t="shared" si="0"/>
        <v>100</v>
      </c>
      <c r="G23" s="6"/>
      <c r="H23" s="6"/>
    </row>
    <row r="24" spans="1:8" s="7" customFormat="1" ht="37.5">
      <c r="A24" s="12" t="s">
        <v>15</v>
      </c>
      <c r="B24" s="14" t="s">
        <v>66</v>
      </c>
      <c r="C24" s="56">
        <v>360000</v>
      </c>
      <c r="D24" s="56">
        <v>22400</v>
      </c>
      <c r="E24" s="56">
        <v>22400</v>
      </c>
      <c r="F24" s="53">
        <f t="shared" si="0"/>
        <v>100</v>
      </c>
      <c r="G24" s="6"/>
      <c r="H24" s="6"/>
    </row>
    <row r="25" spans="1:8" ht="37.5">
      <c r="A25" s="13" t="s">
        <v>53</v>
      </c>
      <c r="B25" s="9" t="s">
        <v>16</v>
      </c>
      <c r="C25" s="56">
        <f>C26</f>
        <v>0</v>
      </c>
      <c r="D25" s="56">
        <f>D26</f>
        <v>0</v>
      </c>
      <c r="E25" s="56">
        <f>E26</f>
        <v>0</v>
      </c>
      <c r="F25" s="53"/>
    </row>
    <row r="26" spans="1:8">
      <c r="A26" s="13"/>
      <c r="B26" s="9" t="s">
        <v>64</v>
      </c>
      <c r="C26" s="56"/>
      <c r="D26" s="56"/>
      <c r="E26" s="56"/>
      <c r="F26" s="53"/>
    </row>
    <row r="27" spans="1:8" ht="56.25">
      <c r="A27" s="13" t="s">
        <v>17</v>
      </c>
      <c r="B27" s="9" t="s">
        <v>18</v>
      </c>
      <c r="C27" s="56">
        <f>SUM(C28:C29)</f>
        <v>26513700</v>
      </c>
      <c r="D27" s="56">
        <f>SUM(D28:D29)</f>
        <v>4619802.1500000004</v>
      </c>
      <c r="E27" s="56">
        <f>SUM(E28:E29)</f>
        <v>4619802.1500000004</v>
      </c>
      <c r="F27" s="53">
        <f t="shared" si="0"/>
        <v>100</v>
      </c>
    </row>
    <row r="28" spans="1:8" ht="112.5">
      <c r="A28" s="13" t="s">
        <v>59</v>
      </c>
      <c r="B28" s="14" t="s">
        <v>38</v>
      </c>
      <c r="C28" s="56">
        <v>24613700</v>
      </c>
      <c r="D28" s="56">
        <v>4068485.16</v>
      </c>
      <c r="E28" s="56">
        <v>4068485.16</v>
      </c>
      <c r="F28" s="53">
        <f t="shared" si="0"/>
        <v>100</v>
      </c>
    </row>
    <row r="29" spans="1:8" ht="93.75">
      <c r="A29" s="13" t="s">
        <v>60</v>
      </c>
      <c r="B29" s="14" t="s">
        <v>67</v>
      </c>
      <c r="C29" s="56">
        <v>1900000</v>
      </c>
      <c r="D29" s="56">
        <v>551316.99</v>
      </c>
      <c r="E29" s="56">
        <v>551316.99</v>
      </c>
      <c r="F29" s="53">
        <f t="shared" si="0"/>
        <v>100</v>
      </c>
    </row>
    <row r="30" spans="1:8">
      <c r="A30" s="13" t="s">
        <v>19</v>
      </c>
      <c r="B30" s="9" t="s">
        <v>20</v>
      </c>
      <c r="C30" s="56">
        <f>C31</f>
        <v>674000</v>
      </c>
      <c r="D30" s="56">
        <f>D31</f>
        <v>210208.23</v>
      </c>
      <c r="E30" s="56">
        <f>E31</f>
        <v>210208.23</v>
      </c>
      <c r="F30" s="53">
        <f t="shared" si="0"/>
        <v>100</v>
      </c>
    </row>
    <row r="31" spans="1:8">
      <c r="A31" s="13" t="s">
        <v>21</v>
      </c>
      <c r="B31" s="9" t="s">
        <v>22</v>
      </c>
      <c r="C31" s="56">
        <v>674000</v>
      </c>
      <c r="D31" s="56">
        <v>210208.23</v>
      </c>
      <c r="E31" s="56">
        <v>210208.23</v>
      </c>
      <c r="F31" s="53">
        <f t="shared" si="0"/>
        <v>100</v>
      </c>
    </row>
    <row r="32" spans="1:8" ht="37.5">
      <c r="A32" s="13" t="s">
        <v>23</v>
      </c>
      <c r="B32" s="9" t="s">
        <v>46</v>
      </c>
      <c r="C32" s="56">
        <f>C33</f>
        <v>900000</v>
      </c>
      <c r="D32" s="56">
        <f>D33</f>
        <v>368219.43</v>
      </c>
      <c r="E32" s="56">
        <f>E33</f>
        <v>368219.43</v>
      </c>
      <c r="F32" s="53">
        <f t="shared" si="0"/>
        <v>100</v>
      </c>
    </row>
    <row r="33" spans="1:8">
      <c r="A33" s="13" t="s">
        <v>61</v>
      </c>
      <c r="B33" s="14" t="s">
        <v>75</v>
      </c>
      <c r="C33" s="56">
        <v>900000</v>
      </c>
      <c r="D33" s="56">
        <v>368219.43</v>
      </c>
      <c r="E33" s="56">
        <v>368219.43</v>
      </c>
      <c r="F33" s="53">
        <f t="shared" si="0"/>
        <v>100</v>
      </c>
    </row>
    <row r="34" spans="1:8" ht="37.5">
      <c r="A34" s="13" t="s">
        <v>24</v>
      </c>
      <c r="B34" s="9" t="s">
        <v>25</v>
      </c>
      <c r="C34" s="56">
        <f>SUM(C35:C37)</f>
        <v>2066300</v>
      </c>
      <c r="D34" s="56">
        <f t="shared" ref="D34:E34" si="1">SUM(D35:D37)</f>
        <v>1132108.0899999999</v>
      </c>
      <c r="E34" s="56">
        <f t="shared" si="1"/>
        <v>1233888.76</v>
      </c>
      <c r="F34" s="53">
        <f t="shared" si="0"/>
        <v>108.99</v>
      </c>
    </row>
    <row r="35" spans="1:8" s="16" customFormat="1">
      <c r="A35" s="13" t="s">
        <v>26</v>
      </c>
      <c r="B35" s="14" t="s">
        <v>27</v>
      </c>
      <c r="C35" s="56">
        <v>150900</v>
      </c>
      <c r="D35" s="56">
        <v>13000</v>
      </c>
      <c r="E35" s="56">
        <v>13000</v>
      </c>
      <c r="F35" s="53">
        <f t="shared" si="0"/>
        <v>100</v>
      </c>
      <c r="G35" s="15"/>
      <c r="H35" s="15"/>
    </row>
    <row r="36" spans="1:8" ht="93.75">
      <c r="A36" s="13" t="s">
        <v>77</v>
      </c>
      <c r="B36" s="14" t="s">
        <v>68</v>
      </c>
      <c r="C36" s="56">
        <v>1375400</v>
      </c>
      <c r="D36" s="56">
        <v>579108.09</v>
      </c>
      <c r="E36" s="56">
        <v>579108.09</v>
      </c>
      <c r="F36" s="53">
        <f t="shared" si="0"/>
        <v>100</v>
      </c>
    </row>
    <row r="37" spans="1:8" ht="37.5">
      <c r="A37" s="13" t="s">
        <v>62</v>
      </c>
      <c r="B37" s="14" t="s">
        <v>69</v>
      </c>
      <c r="C37" s="56">
        <v>540000</v>
      </c>
      <c r="D37" s="56">
        <v>540000</v>
      </c>
      <c r="E37" s="56">
        <v>641780.67000000004</v>
      </c>
      <c r="F37" s="53">
        <f t="shared" si="0"/>
        <v>118.85</v>
      </c>
    </row>
    <row r="38" spans="1:8">
      <c r="A38" s="13" t="s">
        <v>28</v>
      </c>
      <c r="B38" s="9" t="s">
        <v>29</v>
      </c>
      <c r="C38" s="56">
        <f>SUM(C39)</f>
        <v>200</v>
      </c>
      <c r="D38" s="56">
        <f>SUM(D39)</f>
        <v>0</v>
      </c>
      <c r="E38" s="56">
        <f>SUM(E39)</f>
        <v>0</v>
      </c>
      <c r="F38" s="53"/>
    </row>
    <row r="39" spans="1:8" ht="37.5">
      <c r="A39" s="13" t="s">
        <v>63</v>
      </c>
      <c r="B39" s="14" t="s">
        <v>47</v>
      </c>
      <c r="C39" s="56">
        <v>200</v>
      </c>
      <c r="D39" s="56">
        <v>0</v>
      </c>
      <c r="E39" s="56">
        <v>0</v>
      </c>
      <c r="F39" s="53"/>
    </row>
    <row r="40" spans="1:8">
      <c r="A40" s="13" t="s">
        <v>30</v>
      </c>
      <c r="B40" s="9" t="s">
        <v>78</v>
      </c>
      <c r="C40" s="56">
        <f>SUM(C41:C48)</f>
        <v>296100</v>
      </c>
      <c r="D40" s="56">
        <f>SUM(D41:D48)</f>
        <v>200451.85</v>
      </c>
      <c r="E40" s="56">
        <f>SUM(E41:E48)</f>
        <v>544903.71</v>
      </c>
      <c r="F40" s="53">
        <f t="shared" si="0"/>
        <v>271.83999999999997</v>
      </c>
    </row>
    <row r="41" spans="1:8" ht="93.75">
      <c r="A41" s="13" t="s">
        <v>145</v>
      </c>
      <c r="B41" s="17" t="s">
        <v>156</v>
      </c>
      <c r="C41" s="56">
        <v>97394.75</v>
      </c>
      <c r="D41" s="56">
        <v>1746.6</v>
      </c>
      <c r="E41" s="56">
        <v>1746.6</v>
      </c>
      <c r="F41" s="53">
        <f t="shared" si="0"/>
        <v>100</v>
      </c>
    </row>
    <row r="42" spans="1:8" ht="168.75">
      <c r="A42" s="13" t="s">
        <v>148</v>
      </c>
      <c r="B42" s="17" t="s">
        <v>157</v>
      </c>
      <c r="C42" s="56">
        <v>194090</v>
      </c>
      <c r="D42" s="56">
        <v>194090</v>
      </c>
      <c r="E42" s="56">
        <v>472832.24</v>
      </c>
      <c r="F42" s="53">
        <f t="shared" si="0"/>
        <v>243.61</v>
      </c>
    </row>
    <row r="43" spans="1:8" ht="112.5">
      <c r="A43" s="13" t="s">
        <v>154</v>
      </c>
      <c r="B43" s="17" t="s">
        <v>158</v>
      </c>
      <c r="C43" s="56">
        <v>650</v>
      </c>
      <c r="D43" s="56">
        <v>650</v>
      </c>
      <c r="E43" s="56">
        <v>12725</v>
      </c>
      <c r="F43" s="53">
        <f t="shared" si="0"/>
        <v>1957.69</v>
      </c>
    </row>
    <row r="44" spans="1:8" ht="112.5">
      <c r="A44" s="13" t="s">
        <v>147</v>
      </c>
      <c r="B44" s="17" t="s">
        <v>159</v>
      </c>
      <c r="C44" s="56">
        <v>965.25</v>
      </c>
      <c r="D44" s="56">
        <v>965.25</v>
      </c>
      <c r="E44" s="56">
        <v>4879.87</v>
      </c>
      <c r="F44" s="53">
        <f t="shared" si="0"/>
        <v>505.56</v>
      </c>
    </row>
    <row r="45" spans="1:8" ht="168.75">
      <c r="A45" s="54" t="s">
        <v>168</v>
      </c>
      <c r="B45" s="55" t="s">
        <v>169</v>
      </c>
      <c r="C45" s="56">
        <v>0</v>
      </c>
      <c r="D45" s="56">
        <v>0</v>
      </c>
      <c r="E45" s="56">
        <v>10500</v>
      </c>
      <c r="F45" s="53"/>
    </row>
    <row r="46" spans="1:8" ht="150">
      <c r="A46" s="54" t="s">
        <v>170</v>
      </c>
      <c r="B46" s="55" t="s">
        <v>171</v>
      </c>
      <c r="C46" s="56">
        <v>0</v>
      </c>
      <c r="D46" s="56">
        <v>0</v>
      </c>
      <c r="E46" s="56">
        <v>500</v>
      </c>
      <c r="F46" s="53"/>
    </row>
    <row r="47" spans="1:8" ht="225">
      <c r="A47" s="13" t="s">
        <v>155</v>
      </c>
      <c r="B47" s="17" t="s">
        <v>160</v>
      </c>
      <c r="C47" s="56">
        <v>2000</v>
      </c>
      <c r="D47" s="56">
        <v>2000</v>
      </c>
      <c r="E47" s="56">
        <v>2000</v>
      </c>
      <c r="F47" s="53">
        <f t="shared" si="0"/>
        <v>100</v>
      </c>
    </row>
    <row r="48" spans="1:8" ht="112.5">
      <c r="A48" s="13" t="s">
        <v>149</v>
      </c>
      <c r="B48" s="17" t="s">
        <v>161</v>
      </c>
      <c r="C48" s="56">
        <v>1000</v>
      </c>
      <c r="D48" s="56">
        <v>1000</v>
      </c>
      <c r="E48" s="56">
        <v>39720</v>
      </c>
      <c r="F48" s="53">
        <f t="shared" si="0"/>
        <v>3972</v>
      </c>
    </row>
    <row r="49" spans="1:6">
      <c r="A49" s="13" t="s">
        <v>54</v>
      </c>
      <c r="B49" s="9" t="s">
        <v>31</v>
      </c>
      <c r="C49" s="56">
        <v>0</v>
      </c>
      <c r="D49" s="56">
        <v>0</v>
      </c>
      <c r="E49" s="56">
        <v>0</v>
      </c>
      <c r="F49" s="53"/>
    </row>
    <row r="50" spans="1:6">
      <c r="A50" s="13" t="s">
        <v>32</v>
      </c>
      <c r="B50" s="9" t="s">
        <v>51</v>
      </c>
      <c r="C50" s="56">
        <f>C51+C108+C110+C112+C114+C115</f>
        <v>1008569060.6099999</v>
      </c>
      <c r="D50" s="56">
        <f>D51+D108+D110+D112+D114+D115</f>
        <v>175268529.19</v>
      </c>
      <c r="E50" s="56">
        <f>E51+E108+E110+E112+E114+E115</f>
        <v>172351975.65000001</v>
      </c>
      <c r="F50" s="53">
        <f t="shared" si="0"/>
        <v>98.34</v>
      </c>
    </row>
    <row r="51" spans="1:6" ht="37.5">
      <c r="A51" s="13" t="s">
        <v>70</v>
      </c>
      <c r="B51" s="25" t="s">
        <v>71</v>
      </c>
      <c r="C51" s="56">
        <f>C52+C54+C74+C101</f>
        <v>703367243.59000003</v>
      </c>
      <c r="D51" s="56">
        <f>D52+D54+D74+D101</f>
        <v>120429746.72999999</v>
      </c>
      <c r="E51" s="56">
        <f>E52+E54+E74+E101</f>
        <v>117530554.69</v>
      </c>
      <c r="F51" s="53">
        <f t="shared" si="0"/>
        <v>97.59</v>
      </c>
    </row>
    <row r="52" spans="1:6" ht="37.5">
      <c r="A52" s="13" t="s">
        <v>89</v>
      </c>
      <c r="B52" s="25" t="s">
        <v>79</v>
      </c>
      <c r="C52" s="56">
        <f>C53</f>
        <v>3777200</v>
      </c>
      <c r="D52" s="56">
        <f>D53</f>
        <v>755400</v>
      </c>
      <c r="E52" s="56">
        <f>E53</f>
        <v>755400</v>
      </c>
      <c r="F52" s="53">
        <f t="shared" si="0"/>
        <v>100</v>
      </c>
    </row>
    <row r="53" spans="1:6" ht="56.25">
      <c r="A53" s="13" t="s">
        <v>140</v>
      </c>
      <c r="B53" s="9" t="s">
        <v>137</v>
      </c>
      <c r="C53" s="56">
        <v>3777200</v>
      </c>
      <c r="D53" s="56">
        <v>755400</v>
      </c>
      <c r="E53" s="56">
        <v>755400</v>
      </c>
      <c r="F53" s="53">
        <f t="shared" si="0"/>
        <v>100</v>
      </c>
    </row>
    <row r="54" spans="1:6" ht="37.5">
      <c r="A54" s="13" t="s">
        <v>90</v>
      </c>
      <c r="B54" s="35" t="s">
        <v>76</v>
      </c>
      <c r="C54" s="56">
        <f>C55</f>
        <v>94242743.590000004</v>
      </c>
      <c r="D54" s="56">
        <f>D55</f>
        <v>4455148.78</v>
      </c>
      <c r="E54" s="56">
        <f>E55</f>
        <v>3918751.49</v>
      </c>
      <c r="F54" s="53">
        <f t="shared" si="0"/>
        <v>87.96</v>
      </c>
    </row>
    <row r="55" spans="1:6">
      <c r="A55" s="13"/>
      <c r="B55" s="18" t="s">
        <v>34</v>
      </c>
      <c r="C55" s="57">
        <f>SUM(C57:C73)</f>
        <v>94242743.590000004</v>
      </c>
      <c r="D55" s="57">
        <f>SUM(D57:D73)</f>
        <v>4455148.78</v>
      </c>
      <c r="E55" s="57">
        <f>SUM(E57:E73)</f>
        <v>3918751.49</v>
      </c>
      <c r="F55" s="53">
        <f t="shared" si="0"/>
        <v>87.96</v>
      </c>
    </row>
    <row r="56" spans="1:6">
      <c r="A56" s="13"/>
      <c r="B56" s="19" t="s">
        <v>33</v>
      </c>
      <c r="C56" s="58"/>
      <c r="D56" s="58"/>
      <c r="E56" s="58"/>
      <c r="F56" s="53"/>
    </row>
    <row r="57" spans="1:6" ht="131.25">
      <c r="A57" s="20" t="s">
        <v>93</v>
      </c>
      <c r="B57" s="21" t="s">
        <v>141</v>
      </c>
      <c r="C57" s="59">
        <v>5916843.5899999999</v>
      </c>
      <c r="D57" s="59">
        <v>0</v>
      </c>
      <c r="E57" s="59">
        <v>0</v>
      </c>
      <c r="F57" s="53"/>
    </row>
    <row r="58" spans="1:6" ht="168.75">
      <c r="A58" s="22" t="s">
        <v>91</v>
      </c>
      <c r="B58" s="23" t="s">
        <v>142</v>
      </c>
      <c r="C58" s="56">
        <v>2757000</v>
      </c>
      <c r="D58" s="56">
        <v>0</v>
      </c>
      <c r="E58" s="56">
        <v>0</v>
      </c>
      <c r="F58" s="53"/>
    </row>
    <row r="59" spans="1:6" ht="187.5">
      <c r="A59" s="24" t="s">
        <v>91</v>
      </c>
      <c r="B59" s="25" t="s">
        <v>124</v>
      </c>
      <c r="C59" s="56">
        <v>10693100</v>
      </c>
      <c r="D59" s="56">
        <v>0</v>
      </c>
      <c r="E59" s="56">
        <v>0</v>
      </c>
      <c r="F59" s="53"/>
    </row>
    <row r="60" spans="1:6" ht="112.5">
      <c r="A60" s="24" t="s">
        <v>91</v>
      </c>
      <c r="B60" s="26" t="s">
        <v>125</v>
      </c>
      <c r="C60" s="59">
        <v>5977800</v>
      </c>
      <c r="D60" s="59">
        <v>0</v>
      </c>
      <c r="E60" s="59">
        <v>0</v>
      </c>
      <c r="F60" s="53"/>
    </row>
    <row r="61" spans="1:6" ht="112.5">
      <c r="A61" s="27" t="s">
        <v>143</v>
      </c>
      <c r="B61" s="26" t="s">
        <v>127</v>
      </c>
      <c r="C61" s="59">
        <v>3895000</v>
      </c>
      <c r="D61" s="59">
        <v>0</v>
      </c>
      <c r="E61" s="59">
        <v>0</v>
      </c>
      <c r="F61" s="53"/>
    </row>
    <row r="62" spans="1:6" ht="112.5">
      <c r="A62" s="24" t="s">
        <v>91</v>
      </c>
      <c r="B62" s="28" t="s">
        <v>131</v>
      </c>
      <c r="C62" s="59">
        <v>2473800</v>
      </c>
      <c r="D62" s="59">
        <v>14250</v>
      </c>
      <c r="E62" s="59">
        <v>0</v>
      </c>
      <c r="F62" s="53">
        <f t="shared" si="0"/>
        <v>0</v>
      </c>
    </row>
    <row r="63" spans="1:6" ht="93.75">
      <c r="A63" s="24" t="s">
        <v>91</v>
      </c>
      <c r="B63" s="28" t="s">
        <v>92</v>
      </c>
      <c r="C63" s="59">
        <v>411300</v>
      </c>
      <c r="D63" s="59">
        <v>0</v>
      </c>
      <c r="E63" s="59">
        <v>0</v>
      </c>
      <c r="F63" s="53"/>
    </row>
    <row r="64" spans="1:6" ht="93.75">
      <c r="A64" s="22" t="s">
        <v>91</v>
      </c>
      <c r="B64" s="23" t="s">
        <v>130</v>
      </c>
      <c r="C64" s="56">
        <v>53300</v>
      </c>
      <c r="D64" s="56">
        <v>0</v>
      </c>
      <c r="E64" s="56">
        <v>0</v>
      </c>
      <c r="F64" s="53"/>
    </row>
    <row r="65" spans="1:8" ht="93.75">
      <c r="A65" s="22" t="s">
        <v>91</v>
      </c>
      <c r="B65" s="26" t="s">
        <v>118</v>
      </c>
      <c r="C65" s="59">
        <v>315900</v>
      </c>
      <c r="D65" s="59">
        <v>0</v>
      </c>
      <c r="E65" s="59">
        <v>0</v>
      </c>
      <c r="F65" s="53"/>
    </row>
    <row r="66" spans="1:8" ht="150">
      <c r="A66" s="22" t="s">
        <v>91</v>
      </c>
      <c r="B66" s="23" t="s">
        <v>94</v>
      </c>
      <c r="C66" s="56">
        <v>20818500</v>
      </c>
      <c r="D66" s="56">
        <v>4440898.78</v>
      </c>
      <c r="E66" s="56">
        <v>3918751.49</v>
      </c>
      <c r="F66" s="53">
        <f t="shared" ref="F66:F116" si="2">ROUND(E66/D66*100,2)</f>
        <v>88.24</v>
      </c>
    </row>
    <row r="67" spans="1:8" ht="225">
      <c r="A67" s="22" t="s">
        <v>91</v>
      </c>
      <c r="B67" s="23" t="s">
        <v>119</v>
      </c>
      <c r="C67" s="56">
        <v>431500</v>
      </c>
      <c r="D67" s="56">
        <v>0</v>
      </c>
      <c r="E67" s="56">
        <v>0</v>
      </c>
      <c r="F67" s="53"/>
    </row>
    <row r="68" spans="1:8" s="30" customFormat="1" ht="131.25">
      <c r="A68" s="22" t="s">
        <v>91</v>
      </c>
      <c r="B68" s="26" t="s">
        <v>135</v>
      </c>
      <c r="C68" s="59">
        <v>460000</v>
      </c>
      <c r="D68" s="59">
        <v>0</v>
      </c>
      <c r="E68" s="59">
        <v>0</v>
      </c>
      <c r="F68" s="53"/>
      <c r="G68" s="29"/>
      <c r="H68" s="29"/>
    </row>
    <row r="69" spans="1:8" s="30" customFormat="1" ht="112.5">
      <c r="A69" s="22" t="s">
        <v>91</v>
      </c>
      <c r="B69" s="26" t="s">
        <v>164</v>
      </c>
      <c r="C69" s="59">
        <v>4297700</v>
      </c>
      <c r="D69" s="59">
        <v>0</v>
      </c>
      <c r="E69" s="59">
        <v>0</v>
      </c>
      <c r="F69" s="53"/>
      <c r="G69" s="29"/>
      <c r="H69" s="29"/>
    </row>
    <row r="70" spans="1:8" s="30" customFormat="1" ht="131.25">
      <c r="A70" s="22" t="s">
        <v>91</v>
      </c>
      <c r="B70" s="26" t="s">
        <v>136</v>
      </c>
      <c r="C70" s="59">
        <v>31767300</v>
      </c>
      <c r="D70" s="59">
        <v>0</v>
      </c>
      <c r="E70" s="59">
        <v>0</v>
      </c>
      <c r="F70" s="53"/>
      <c r="G70" s="29"/>
      <c r="H70" s="29"/>
    </row>
    <row r="71" spans="1:8">
      <c r="A71" s="31"/>
      <c r="B71" s="18" t="s">
        <v>35</v>
      </c>
      <c r="C71" s="57"/>
      <c r="D71" s="57"/>
      <c r="E71" s="57"/>
      <c r="F71" s="53"/>
    </row>
    <row r="72" spans="1:8" ht="112.5">
      <c r="A72" s="27" t="s">
        <v>143</v>
      </c>
      <c r="B72" s="26" t="s">
        <v>95</v>
      </c>
      <c r="C72" s="59">
        <v>190800</v>
      </c>
      <c r="D72" s="59">
        <v>0</v>
      </c>
      <c r="E72" s="59">
        <v>0</v>
      </c>
      <c r="F72" s="53"/>
    </row>
    <row r="73" spans="1:8" ht="131.25">
      <c r="A73" s="27" t="s">
        <v>96</v>
      </c>
      <c r="B73" s="26" t="s">
        <v>97</v>
      </c>
      <c r="C73" s="59">
        <v>3782900</v>
      </c>
      <c r="D73" s="59">
        <v>0</v>
      </c>
      <c r="E73" s="59">
        <v>0</v>
      </c>
      <c r="F73" s="53"/>
    </row>
    <row r="74" spans="1:8" ht="37.5">
      <c r="A74" s="31" t="s">
        <v>98</v>
      </c>
      <c r="B74" s="36" t="s">
        <v>80</v>
      </c>
      <c r="C74" s="56">
        <f>C75+C95</f>
        <v>597889200</v>
      </c>
      <c r="D74" s="56">
        <f>D75+D95</f>
        <v>114742294.74999999</v>
      </c>
      <c r="E74" s="56">
        <f>E75+E95</f>
        <v>112379500</v>
      </c>
      <c r="F74" s="53">
        <f t="shared" si="2"/>
        <v>97.94</v>
      </c>
    </row>
    <row r="75" spans="1:8">
      <c r="A75" s="32"/>
      <c r="B75" s="33" t="s">
        <v>34</v>
      </c>
      <c r="C75" s="60">
        <f>SUM(C77:C94)</f>
        <v>592856200</v>
      </c>
      <c r="D75" s="60">
        <f>SUM(D77:D94)</f>
        <v>113834772.78999999</v>
      </c>
      <c r="E75" s="60">
        <f>SUM(E77:E94)</f>
        <v>111499200</v>
      </c>
      <c r="F75" s="53">
        <f t="shared" si="2"/>
        <v>97.95</v>
      </c>
    </row>
    <row r="76" spans="1:8">
      <c r="A76" s="31"/>
      <c r="B76" s="19" t="s">
        <v>33</v>
      </c>
      <c r="C76" s="58"/>
      <c r="D76" s="58"/>
      <c r="E76" s="58"/>
      <c r="F76" s="53"/>
    </row>
    <row r="77" spans="1:8" ht="187.5">
      <c r="A77" s="9" t="s">
        <v>99</v>
      </c>
      <c r="B77" s="17" t="s">
        <v>116</v>
      </c>
      <c r="C77" s="56">
        <f>234028500+273435900+1175600</f>
        <v>508640000</v>
      </c>
      <c r="D77" s="56">
        <f>44436277.98+53750000+0</f>
        <v>98186277.979999989</v>
      </c>
      <c r="E77" s="56">
        <f>44223800+53750000+0</f>
        <v>97973800</v>
      </c>
      <c r="F77" s="53">
        <f t="shared" si="2"/>
        <v>99.78</v>
      </c>
    </row>
    <row r="78" spans="1:8" ht="206.25">
      <c r="A78" s="9" t="s">
        <v>99</v>
      </c>
      <c r="B78" s="17" t="s">
        <v>100</v>
      </c>
      <c r="C78" s="56">
        <v>25338100</v>
      </c>
      <c r="D78" s="56">
        <v>6255800</v>
      </c>
      <c r="E78" s="56">
        <v>6255800</v>
      </c>
      <c r="F78" s="53">
        <f t="shared" si="2"/>
        <v>100</v>
      </c>
    </row>
    <row r="79" spans="1:8" ht="131.25">
      <c r="A79" s="9" t="s">
        <v>99</v>
      </c>
      <c r="B79" s="17" t="s">
        <v>101</v>
      </c>
      <c r="C79" s="56">
        <v>5600</v>
      </c>
      <c r="D79" s="56">
        <v>0</v>
      </c>
      <c r="E79" s="56">
        <v>0</v>
      </c>
      <c r="F79" s="53"/>
    </row>
    <row r="80" spans="1:8" ht="206.25">
      <c r="A80" s="9" t="s">
        <v>99</v>
      </c>
      <c r="B80" s="17" t="s">
        <v>133</v>
      </c>
      <c r="C80" s="56">
        <v>498700</v>
      </c>
      <c r="D80" s="56">
        <v>0</v>
      </c>
      <c r="E80" s="56">
        <v>0</v>
      </c>
      <c r="F80" s="53"/>
    </row>
    <row r="81" spans="1:6" ht="168.75">
      <c r="A81" s="9" t="s">
        <v>99</v>
      </c>
      <c r="B81" s="17" t="s">
        <v>123</v>
      </c>
      <c r="C81" s="56">
        <v>1355800</v>
      </c>
      <c r="D81" s="56">
        <v>222772.5</v>
      </c>
      <c r="E81" s="56">
        <v>178000</v>
      </c>
      <c r="F81" s="53">
        <f t="shared" si="2"/>
        <v>79.900000000000006</v>
      </c>
    </row>
    <row r="82" spans="1:6" ht="337.5">
      <c r="A82" s="22" t="s">
        <v>99</v>
      </c>
      <c r="B82" s="17" t="s">
        <v>129</v>
      </c>
      <c r="C82" s="56">
        <v>830500</v>
      </c>
      <c r="D82" s="56">
        <v>101500</v>
      </c>
      <c r="E82" s="56">
        <v>101500</v>
      </c>
      <c r="F82" s="53">
        <f t="shared" si="2"/>
        <v>100</v>
      </c>
    </row>
    <row r="83" spans="1:6" ht="150">
      <c r="A83" s="22" t="s">
        <v>99</v>
      </c>
      <c r="B83" s="17" t="s">
        <v>128</v>
      </c>
      <c r="C83" s="56">
        <v>253300</v>
      </c>
      <c r="D83" s="56">
        <v>195100</v>
      </c>
      <c r="E83" s="56">
        <v>195100</v>
      </c>
      <c r="F83" s="53">
        <f t="shared" si="2"/>
        <v>100</v>
      </c>
    </row>
    <row r="84" spans="1:6" ht="150">
      <c r="A84" s="22" t="s">
        <v>99</v>
      </c>
      <c r="B84" s="17" t="s">
        <v>122</v>
      </c>
      <c r="C84" s="56">
        <f>6955300+97100</f>
        <v>7052400</v>
      </c>
      <c r="D84" s="56">
        <f>900000+17370.81</f>
        <v>917370.81</v>
      </c>
      <c r="E84" s="56">
        <f>900000+0</f>
        <v>900000</v>
      </c>
      <c r="F84" s="53">
        <f t="shared" si="2"/>
        <v>98.11</v>
      </c>
    </row>
    <row r="85" spans="1:6" ht="206.25">
      <c r="A85" s="22" t="s">
        <v>99</v>
      </c>
      <c r="B85" s="17" t="s">
        <v>120</v>
      </c>
      <c r="C85" s="56">
        <v>13142300</v>
      </c>
      <c r="D85" s="56">
        <v>1800000</v>
      </c>
      <c r="E85" s="56">
        <v>1450000</v>
      </c>
      <c r="F85" s="53">
        <f t="shared" si="2"/>
        <v>80.56</v>
      </c>
    </row>
    <row r="86" spans="1:6" ht="150">
      <c r="A86" s="22" t="s">
        <v>99</v>
      </c>
      <c r="B86" s="17" t="s">
        <v>115</v>
      </c>
      <c r="C86" s="56">
        <v>3528500</v>
      </c>
      <c r="D86" s="56">
        <v>0</v>
      </c>
      <c r="E86" s="56">
        <v>0</v>
      </c>
      <c r="F86" s="53"/>
    </row>
    <row r="87" spans="1:6" ht="356.25">
      <c r="A87" s="22" t="s">
        <v>99</v>
      </c>
      <c r="B87" s="17" t="s">
        <v>126</v>
      </c>
      <c r="C87" s="56">
        <v>6600</v>
      </c>
      <c r="D87" s="56">
        <v>0</v>
      </c>
      <c r="E87" s="56">
        <v>0</v>
      </c>
      <c r="F87" s="53"/>
    </row>
    <row r="88" spans="1:6" ht="112.5">
      <c r="A88" s="22" t="s">
        <v>99</v>
      </c>
      <c r="B88" s="17" t="s">
        <v>134</v>
      </c>
      <c r="C88" s="56">
        <v>3601400</v>
      </c>
      <c r="D88" s="56">
        <v>696171.5</v>
      </c>
      <c r="E88" s="56">
        <v>688000</v>
      </c>
      <c r="F88" s="53">
        <f t="shared" si="2"/>
        <v>98.83</v>
      </c>
    </row>
    <row r="89" spans="1:6" ht="168.75">
      <c r="A89" s="22" t="s">
        <v>99</v>
      </c>
      <c r="B89" s="17" t="s">
        <v>102</v>
      </c>
      <c r="C89" s="56">
        <v>74400</v>
      </c>
      <c r="D89" s="56">
        <v>0</v>
      </c>
      <c r="E89" s="56">
        <v>0</v>
      </c>
      <c r="F89" s="53"/>
    </row>
    <row r="90" spans="1:6" ht="225">
      <c r="A90" s="22" t="s">
        <v>99</v>
      </c>
      <c r="B90" s="17" t="s">
        <v>172</v>
      </c>
      <c r="C90" s="56">
        <v>120800</v>
      </c>
      <c r="D90" s="56">
        <v>0</v>
      </c>
      <c r="E90" s="56">
        <v>0</v>
      </c>
      <c r="F90" s="53"/>
    </row>
    <row r="91" spans="1:6" ht="150">
      <c r="A91" s="9" t="s">
        <v>99</v>
      </c>
      <c r="B91" s="17" t="s">
        <v>132</v>
      </c>
      <c r="C91" s="56">
        <v>451800</v>
      </c>
      <c r="D91" s="56">
        <v>0</v>
      </c>
      <c r="E91" s="56">
        <v>0</v>
      </c>
      <c r="F91" s="53"/>
    </row>
    <row r="92" spans="1:6" ht="168.75">
      <c r="A92" s="9" t="s">
        <v>103</v>
      </c>
      <c r="B92" s="25" t="s">
        <v>117</v>
      </c>
      <c r="C92" s="56">
        <v>19150000</v>
      </c>
      <c r="D92" s="56">
        <v>3631412</v>
      </c>
      <c r="E92" s="56">
        <v>3571000</v>
      </c>
      <c r="F92" s="53">
        <f t="shared" si="2"/>
        <v>98.34</v>
      </c>
    </row>
    <row r="93" spans="1:6" ht="187.5">
      <c r="A93" s="9" t="s">
        <v>104</v>
      </c>
      <c r="B93" s="17" t="s">
        <v>121</v>
      </c>
      <c r="C93" s="56">
        <v>8056300</v>
      </c>
      <c r="D93" s="56">
        <v>1611258</v>
      </c>
      <c r="E93" s="56">
        <v>0</v>
      </c>
      <c r="F93" s="53">
        <f t="shared" si="2"/>
        <v>0</v>
      </c>
    </row>
    <row r="94" spans="1:6" ht="206.25">
      <c r="A94" s="31" t="s">
        <v>105</v>
      </c>
      <c r="B94" s="17" t="s">
        <v>138</v>
      </c>
      <c r="C94" s="56">
        <v>749700</v>
      </c>
      <c r="D94" s="56">
        <v>217110</v>
      </c>
      <c r="E94" s="56">
        <v>186000</v>
      </c>
      <c r="F94" s="53">
        <f t="shared" si="2"/>
        <v>85.67</v>
      </c>
    </row>
    <row r="95" spans="1:6">
      <c r="A95" s="22"/>
      <c r="B95" s="33" t="s">
        <v>35</v>
      </c>
      <c r="C95" s="60">
        <f>SUM(C97:C100)</f>
        <v>5033000</v>
      </c>
      <c r="D95" s="60">
        <f>SUM(D97:D100)</f>
        <v>907521.96</v>
      </c>
      <c r="E95" s="60">
        <f>SUM(E97:E100)</f>
        <v>880300</v>
      </c>
      <c r="F95" s="53">
        <f t="shared" si="2"/>
        <v>97</v>
      </c>
    </row>
    <row r="96" spans="1:6">
      <c r="A96" s="22"/>
      <c r="B96" s="19" t="s">
        <v>33</v>
      </c>
      <c r="C96" s="58"/>
      <c r="D96" s="58"/>
      <c r="E96" s="58"/>
      <c r="F96" s="53"/>
    </row>
    <row r="97" spans="1:6" ht="112.5">
      <c r="A97" s="22" t="s">
        <v>106</v>
      </c>
      <c r="B97" s="17" t="s">
        <v>84</v>
      </c>
      <c r="C97" s="56">
        <v>1771300</v>
      </c>
      <c r="D97" s="56">
        <v>525000</v>
      </c>
      <c r="E97" s="56">
        <v>525000</v>
      </c>
      <c r="F97" s="53">
        <f t="shared" si="2"/>
        <v>100</v>
      </c>
    </row>
    <row r="98" spans="1:6" ht="168.75">
      <c r="A98" s="22" t="s">
        <v>107</v>
      </c>
      <c r="B98" s="17" t="s">
        <v>83</v>
      </c>
      <c r="C98" s="56">
        <v>4300</v>
      </c>
      <c r="D98" s="56">
        <v>0</v>
      </c>
      <c r="E98" s="56">
        <v>0</v>
      </c>
      <c r="F98" s="53"/>
    </row>
    <row r="99" spans="1:6" ht="243.75">
      <c r="A99" s="31" t="s">
        <v>105</v>
      </c>
      <c r="B99" s="17" t="s">
        <v>88</v>
      </c>
      <c r="C99" s="56">
        <v>2978000</v>
      </c>
      <c r="D99" s="56">
        <v>382521.96</v>
      </c>
      <c r="E99" s="56">
        <v>355300</v>
      </c>
      <c r="F99" s="53">
        <f t="shared" si="2"/>
        <v>92.88</v>
      </c>
    </row>
    <row r="100" spans="1:6" ht="93.75">
      <c r="A100" s="31" t="s">
        <v>146</v>
      </c>
      <c r="B100" s="17" t="s">
        <v>139</v>
      </c>
      <c r="C100" s="56">
        <v>279400</v>
      </c>
      <c r="D100" s="56">
        <v>0</v>
      </c>
      <c r="E100" s="56">
        <v>0</v>
      </c>
      <c r="F100" s="53"/>
    </row>
    <row r="101" spans="1:6">
      <c r="A101" s="31" t="s">
        <v>108</v>
      </c>
      <c r="B101" s="36" t="s">
        <v>50</v>
      </c>
      <c r="C101" s="56">
        <f>C102</f>
        <v>7458100</v>
      </c>
      <c r="D101" s="56">
        <f>D102</f>
        <v>476903.2</v>
      </c>
      <c r="E101" s="56">
        <f>E102</f>
        <v>476903.2</v>
      </c>
      <c r="F101" s="53">
        <f t="shared" si="2"/>
        <v>100</v>
      </c>
    </row>
    <row r="102" spans="1:6">
      <c r="A102" s="34"/>
      <c r="B102" s="18" t="s">
        <v>34</v>
      </c>
      <c r="C102" s="57">
        <f>SUM(C103:C107)</f>
        <v>7458100</v>
      </c>
      <c r="D102" s="57">
        <f>SUM(D103:D107)</f>
        <v>476903.2</v>
      </c>
      <c r="E102" s="57">
        <f>SUM(E103:E107)</f>
        <v>476903.2</v>
      </c>
      <c r="F102" s="53">
        <f t="shared" si="2"/>
        <v>100</v>
      </c>
    </row>
    <row r="103" spans="1:6" ht="112.5">
      <c r="A103" s="9" t="s">
        <v>109</v>
      </c>
      <c r="B103" s="35" t="s">
        <v>85</v>
      </c>
      <c r="C103" s="56">
        <v>1797400</v>
      </c>
      <c r="D103" s="56">
        <v>76903.199999999997</v>
      </c>
      <c r="E103" s="56">
        <v>76903.199999999997</v>
      </c>
      <c r="F103" s="53">
        <f t="shared" si="2"/>
        <v>100</v>
      </c>
    </row>
    <row r="104" spans="1:6" ht="112.5">
      <c r="A104" s="9" t="s">
        <v>109</v>
      </c>
      <c r="B104" s="35" t="s">
        <v>86</v>
      </c>
      <c r="C104" s="56">
        <v>72700</v>
      </c>
      <c r="D104" s="56">
        <v>0</v>
      </c>
      <c r="E104" s="56">
        <v>0</v>
      </c>
      <c r="F104" s="53"/>
    </row>
    <row r="105" spans="1:6" ht="131.25">
      <c r="A105" s="9" t="s">
        <v>109</v>
      </c>
      <c r="B105" s="35" t="s">
        <v>87</v>
      </c>
      <c r="C105" s="56">
        <v>89400</v>
      </c>
      <c r="D105" s="56">
        <v>0</v>
      </c>
      <c r="E105" s="56">
        <v>0</v>
      </c>
      <c r="F105" s="53"/>
    </row>
    <row r="106" spans="1:6" ht="93.75">
      <c r="A106" s="9" t="s">
        <v>109</v>
      </c>
      <c r="B106" s="35" t="s">
        <v>167</v>
      </c>
      <c r="C106" s="56">
        <v>400000</v>
      </c>
      <c r="D106" s="56">
        <v>400000</v>
      </c>
      <c r="E106" s="56">
        <v>400000</v>
      </c>
      <c r="F106" s="53">
        <f t="shared" si="2"/>
        <v>100</v>
      </c>
    </row>
    <row r="107" spans="1:6" ht="56.25">
      <c r="A107" s="9" t="s">
        <v>166</v>
      </c>
      <c r="B107" s="35" t="s">
        <v>165</v>
      </c>
      <c r="C107" s="56">
        <v>5098600</v>
      </c>
      <c r="D107" s="56">
        <v>0</v>
      </c>
      <c r="E107" s="56">
        <v>0</v>
      </c>
      <c r="F107" s="53"/>
    </row>
    <row r="108" spans="1:6" ht="37.5">
      <c r="A108" s="31" t="s">
        <v>110</v>
      </c>
      <c r="B108" s="35" t="s">
        <v>111</v>
      </c>
      <c r="C108" s="56">
        <f>C109</f>
        <v>48000</v>
      </c>
      <c r="D108" s="56">
        <f>D109</f>
        <v>48000</v>
      </c>
      <c r="E108" s="56">
        <f>E109</f>
        <v>48000</v>
      </c>
      <c r="F108" s="53">
        <f t="shared" si="2"/>
        <v>100</v>
      </c>
    </row>
    <row r="109" spans="1:6" ht="37.5">
      <c r="A109" s="31" t="s">
        <v>162</v>
      </c>
      <c r="B109" s="35" t="s">
        <v>163</v>
      </c>
      <c r="C109" s="56">
        <v>48000</v>
      </c>
      <c r="D109" s="56">
        <v>48000</v>
      </c>
      <c r="E109" s="56">
        <v>48000</v>
      </c>
      <c r="F109" s="53">
        <f t="shared" si="2"/>
        <v>100</v>
      </c>
    </row>
    <row r="110" spans="1:6" ht="37.5">
      <c r="A110" s="31" t="s">
        <v>112</v>
      </c>
      <c r="B110" s="35" t="s">
        <v>113</v>
      </c>
      <c r="C110" s="56">
        <f>C111</f>
        <v>304790782.45999998</v>
      </c>
      <c r="D110" s="56">
        <f>D111</f>
        <v>54790782.460000001</v>
      </c>
      <c r="E110" s="56">
        <f>E111</f>
        <v>54790782.460000001</v>
      </c>
      <c r="F110" s="53">
        <f t="shared" si="2"/>
        <v>100</v>
      </c>
    </row>
    <row r="111" spans="1:6" ht="37.5">
      <c r="A111" s="31" t="s">
        <v>150</v>
      </c>
      <c r="B111" s="35" t="s">
        <v>151</v>
      </c>
      <c r="C111" s="56">
        <v>304790782.45999998</v>
      </c>
      <c r="D111" s="56">
        <v>54790782.460000001</v>
      </c>
      <c r="E111" s="56">
        <v>54790782.460000001</v>
      </c>
      <c r="F111" s="53">
        <f t="shared" si="2"/>
        <v>100</v>
      </c>
    </row>
    <row r="112" spans="1:6">
      <c r="A112" s="31" t="s">
        <v>55</v>
      </c>
      <c r="B112" s="36" t="s">
        <v>36</v>
      </c>
      <c r="C112" s="56">
        <f>C113</f>
        <v>363034.56</v>
      </c>
      <c r="D112" s="56">
        <f>D113</f>
        <v>0</v>
      </c>
      <c r="E112" s="56">
        <f>E113</f>
        <v>0</v>
      </c>
      <c r="F112" s="53"/>
    </row>
    <row r="113" spans="1:6" ht="56.25">
      <c r="A113" s="31" t="s">
        <v>152</v>
      </c>
      <c r="B113" s="36" t="s">
        <v>153</v>
      </c>
      <c r="C113" s="56">
        <v>363034.56</v>
      </c>
      <c r="D113" s="56">
        <v>0</v>
      </c>
      <c r="E113" s="56">
        <v>0</v>
      </c>
      <c r="F113" s="53"/>
    </row>
    <row r="114" spans="1:6" ht="112.5">
      <c r="A114" s="31" t="s">
        <v>81</v>
      </c>
      <c r="B114" s="36" t="s">
        <v>82</v>
      </c>
      <c r="C114" s="56">
        <v>0</v>
      </c>
      <c r="D114" s="56">
        <v>0</v>
      </c>
      <c r="E114" s="56">
        <v>0</v>
      </c>
      <c r="F114" s="53"/>
    </row>
    <row r="115" spans="1:6" ht="56.25">
      <c r="A115" s="31" t="s">
        <v>48</v>
      </c>
      <c r="B115" s="35" t="s">
        <v>49</v>
      </c>
      <c r="C115" s="56">
        <v>0</v>
      </c>
      <c r="D115" s="56">
        <v>0</v>
      </c>
      <c r="E115" s="56">
        <v>-17361.5</v>
      </c>
      <c r="F115" s="53"/>
    </row>
    <row r="116" spans="1:6">
      <c r="A116" s="62"/>
      <c r="B116" s="62" t="s">
        <v>37</v>
      </c>
      <c r="C116" s="61">
        <f>C9+C50</f>
        <v>1728945554.27</v>
      </c>
      <c r="D116" s="61">
        <f>D9+D50</f>
        <v>362020301.45999998</v>
      </c>
      <c r="E116" s="61">
        <f>E9+E50</f>
        <v>359549980.44999999</v>
      </c>
      <c r="F116" s="53">
        <f t="shared" si="2"/>
        <v>99.32</v>
      </c>
    </row>
  </sheetData>
  <mergeCells count="2">
    <mergeCell ref="A2:B2"/>
    <mergeCell ref="A5:F5"/>
  </mergeCells>
  <pageMargins left="1.1811023622047245" right="0.39370078740157483" top="0.78740157480314965" bottom="0.78740157480314965" header="0.19685039370078741" footer="0.31496062992125984"/>
  <pageSetup paperSize="9" scale="43" firstPageNumber="2" fitToHeight="0" orientation="portrait" useFirstPageNumber="1" r:id="rId1"/>
  <headerFooter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1_1кв.2020</vt:lpstr>
      <vt:lpstr>'1_1кв.2020'!Заголовки_для_печати</vt:lpstr>
    </vt:vector>
  </TitlesOfParts>
  <Company>Комитет финансов</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Finansist-13</cp:lastModifiedBy>
  <cp:lastPrinted>2020-05-27T11:02:51Z</cp:lastPrinted>
  <dcterms:created xsi:type="dcterms:W3CDTF">2009-01-12T03:44:46Z</dcterms:created>
  <dcterms:modified xsi:type="dcterms:W3CDTF">2020-05-27T11:02:54Z</dcterms:modified>
</cp:coreProperties>
</file>